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hidePivotFieldList="1"/>
  <mc:AlternateContent xmlns:mc="http://schemas.openxmlformats.org/markup-compatibility/2006">
    <mc:Choice Requires="x15">
      <x15ac:absPath xmlns:x15ac="http://schemas.microsoft.com/office/spreadsheetml/2010/11/ac" url="/Users/Stefaan/Pure Construct/Management - Pure Construct - Documents/LinkedIn/10 geboden/"/>
    </mc:Choice>
  </mc:AlternateContent>
  <xr:revisionPtr revIDLastSave="5" documentId="14_{93CEF24E-F74F-4B0C-BB74-2C1D3E5DB365}" xr6:coauthVersionLast="45" xr6:coauthVersionMax="45" xr10:uidLastSave="{E6027FEC-BF7F-1749-848B-990224132E56}"/>
  <bookViews>
    <workbookView xWindow="0" yWindow="460" windowWidth="28800" windowHeight="16680" activeTab="1" xr2:uid="{00000000-000D-0000-FFFF-FFFF00000000}"/>
  </bookViews>
  <sheets>
    <sheet name="pull down" sheetId="16" state="hidden" r:id="rId1"/>
    <sheet name="Kalender" sheetId="23" r:id="rId2"/>
    <sheet name="aankoopplanning" sheetId="15" r:id="rId3"/>
  </sheets>
  <externalReferences>
    <externalReference r:id="rId4"/>
    <externalReference r:id="rId5"/>
  </externalReferences>
  <definedNames>
    <definedName name="_xlnm._FilterDatabase" localSheetId="2" hidden="1">aankoopplanning!$C$4:$AS$100</definedName>
    <definedName name="KPIs">#REF!</definedName>
    <definedName name="omschrijving">'[1]BOFF COPY-&gt;'!$G:$G</definedName>
    <definedName name="Oorzaak_delta_aankoopwinst">#REF!</definedName>
    <definedName name="_xlnm.Print_Area" localSheetId="2">aankoopplanning!$A$1:$AQ$100</definedName>
    <definedName name="_xlnm.Print_Titles" localSheetId="2">aankoopplanning!$B:$B,aankoopplanning!$1:$4</definedName>
    <definedName name="soortkost">'pull down'!$C$1:$C$5</definedName>
    <definedName name="SRT">'pull down'!$C$1:$C$5</definedName>
    <definedName name="STRA">'pull down'!$E$1:$E$4</definedName>
    <definedName name="strategie">'pull down'!$E$1:$E$4</definedName>
    <definedName name="UITV">'pull down'!$A$1:$A$5</definedName>
    <definedName name="uitvoerder">'[2]drop down'!$A$1:$A$5</definedName>
    <definedName name="Week_starte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00" i="15" l="1"/>
  <c r="AO99" i="15"/>
  <c r="AO98" i="15"/>
  <c r="AO97" i="15"/>
  <c r="AO96" i="15"/>
  <c r="AO95" i="15"/>
  <c r="AO94" i="15"/>
  <c r="AO93" i="15"/>
  <c r="AO92" i="15"/>
  <c r="AO91" i="15"/>
  <c r="AO90" i="15"/>
  <c r="AO89" i="15"/>
  <c r="AO88" i="15"/>
  <c r="AO87" i="15"/>
  <c r="AO86" i="15"/>
  <c r="AO85" i="15"/>
  <c r="AO84" i="15"/>
  <c r="AO83" i="15"/>
  <c r="AO82" i="15"/>
  <c r="AO81" i="15"/>
  <c r="AO80" i="15"/>
  <c r="AO79" i="15"/>
  <c r="AO78" i="15"/>
  <c r="AO77" i="15"/>
  <c r="AO76" i="15"/>
  <c r="AO75" i="15"/>
  <c r="AO74" i="15"/>
  <c r="AO73" i="15"/>
  <c r="AO72" i="15"/>
  <c r="AO71" i="15"/>
  <c r="AO70" i="15"/>
  <c r="AO69" i="15"/>
  <c r="AO68" i="15"/>
  <c r="AO67" i="15"/>
  <c r="AO66" i="15"/>
  <c r="AO65" i="15"/>
  <c r="AO64" i="15"/>
  <c r="AO63" i="15"/>
  <c r="AO62" i="15"/>
  <c r="AO61" i="15"/>
  <c r="AO60" i="15"/>
  <c r="AO59" i="15"/>
  <c r="AO58" i="15"/>
  <c r="AO57" i="15"/>
  <c r="AO56" i="15"/>
  <c r="AO55" i="15"/>
  <c r="AO54" i="15"/>
  <c r="AO53" i="15"/>
  <c r="AO52" i="15"/>
  <c r="AO51" i="15"/>
  <c r="AO50" i="15"/>
  <c r="AO49" i="15"/>
  <c r="AO48" i="15"/>
  <c r="AO47" i="15"/>
  <c r="AO46" i="15"/>
  <c r="AO45" i="15"/>
  <c r="AO44" i="15"/>
  <c r="AO43" i="15"/>
  <c r="AO42" i="15"/>
  <c r="AO41" i="15"/>
  <c r="AO40" i="15"/>
  <c r="AO39" i="15"/>
  <c r="AO38" i="15"/>
  <c r="AO37" i="15"/>
  <c r="AO36" i="15"/>
  <c r="AO35" i="15"/>
  <c r="AO34" i="15"/>
  <c r="AO33" i="15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12" i="15"/>
  <c r="AO11" i="15"/>
  <c r="AO10" i="15"/>
  <c r="AO9" i="15"/>
  <c r="AO8" i="15"/>
  <c r="AO6" i="15"/>
  <c r="AO5" i="15"/>
  <c r="AO7" i="15"/>
  <c r="N8" i="15"/>
  <c r="N5" i="15"/>
  <c r="N6" i="15"/>
  <c r="N7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Q8" i="15"/>
  <c r="Q5" i="15"/>
  <c r="Q6" i="15"/>
  <c r="Q7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T7" i="15"/>
  <c r="T5" i="15"/>
  <c r="T6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W6" i="15"/>
  <c r="W5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W47" i="15"/>
  <c r="W48" i="15"/>
  <c r="W49" i="15"/>
  <c r="W50" i="15"/>
  <c r="W51" i="15"/>
  <c r="W52" i="15"/>
  <c r="W53" i="15"/>
  <c r="W54" i="15"/>
  <c r="W55" i="15"/>
  <c r="W56" i="15"/>
  <c r="W57" i="15"/>
  <c r="W58" i="15"/>
  <c r="W59" i="15"/>
  <c r="W60" i="15"/>
  <c r="W61" i="15"/>
  <c r="W62" i="15"/>
  <c r="W63" i="15"/>
  <c r="W64" i="15"/>
  <c r="W65" i="15"/>
  <c r="W66" i="15"/>
  <c r="W67" i="15"/>
  <c r="W68" i="15"/>
  <c r="W69" i="15"/>
  <c r="W70" i="15"/>
  <c r="W71" i="15"/>
  <c r="W72" i="15"/>
  <c r="W73" i="15"/>
  <c r="W74" i="15"/>
  <c r="W75" i="15"/>
  <c r="W76" i="15"/>
  <c r="W77" i="15"/>
  <c r="W78" i="15"/>
  <c r="W79" i="15"/>
  <c r="W80" i="15"/>
  <c r="W81" i="15"/>
  <c r="W82" i="15"/>
  <c r="W83" i="15"/>
  <c r="W84" i="15"/>
  <c r="W85" i="15"/>
  <c r="W86" i="15"/>
  <c r="W87" i="15"/>
  <c r="W88" i="15"/>
  <c r="W89" i="15"/>
  <c r="W90" i="15"/>
  <c r="W91" i="15"/>
  <c r="W92" i="15"/>
  <c r="W93" i="15"/>
  <c r="W94" i="15"/>
  <c r="W95" i="15"/>
  <c r="W96" i="15"/>
  <c r="W97" i="15"/>
  <c r="W98" i="15"/>
  <c r="W99" i="15"/>
  <c r="W100" i="15"/>
  <c r="Z6" i="15"/>
  <c r="Z5" i="15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49" i="15"/>
  <c r="Z50" i="15"/>
  <c r="Z51" i="15"/>
  <c r="Z52" i="15"/>
  <c r="Z53" i="15"/>
  <c r="Z54" i="15"/>
  <c r="Z55" i="15"/>
  <c r="Z56" i="15"/>
  <c r="Z57" i="15"/>
  <c r="Z58" i="15"/>
  <c r="Z59" i="15"/>
  <c r="Z60" i="15"/>
  <c r="Z61" i="15"/>
  <c r="Z62" i="15"/>
  <c r="Z63" i="15"/>
  <c r="Z64" i="15"/>
  <c r="Z65" i="15"/>
  <c r="Z66" i="15"/>
  <c r="Z67" i="15"/>
  <c r="Z68" i="15"/>
  <c r="Z69" i="15"/>
  <c r="Z70" i="15"/>
  <c r="Z71" i="15"/>
  <c r="Z72" i="15"/>
  <c r="Z73" i="15"/>
  <c r="Z74" i="15"/>
  <c r="Z75" i="15"/>
  <c r="Z76" i="15"/>
  <c r="Z77" i="15"/>
  <c r="Z78" i="15"/>
  <c r="Z79" i="15"/>
  <c r="Z80" i="15"/>
  <c r="Z81" i="15"/>
  <c r="Z82" i="15"/>
  <c r="Z83" i="15"/>
  <c r="Z84" i="15"/>
  <c r="Z85" i="15"/>
  <c r="Z86" i="15"/>
  <c r="Z87" i="15"/>
  <c r="Z88" i="15"/>
  <c r="Z89" i="15"/>
  <c r="Z90" i="15"/>
  <c r="Z91" i="15"/>
  <c r="Z92" i="15"/>
  <c r="Z93" i="15"/>
  <c r="Z94" i="15"/>
  <c r="Z95" i="15"/>
  <c r="Z96" i="15"/>
  <c r="Z97" i="15"/>
  <c r="Z98" i="15"/>
  <c r="Z99" i="15"/>
  <c r="Z100" i="15"/>
  <c r="AC6" i="15"/>
  <c r="AC5" i="15"/>
  <c r="AC7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F5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O8" i="15" l="1"/>
  <c r="O9" i="15"/>
  <c r="O10" i="15"/>
  <c r="O11" i="15"/>
  <c r="O12" i="15"/>
  <c r="O13" i="15"/>
  <c r="O14" i="15"/>
  <c r="O15" i="15"/>
  <c r="O16" i="15"/>
  <c r="O17" i="15"/>
  <c r="O18" i="15"/>
  <c r="O20" i="15"/>
  <c r="O21" i="15"/>
  <c r="O22" i="15"/>
  <c r="O23" i="15"/>
  <c r="O24" i="15"/>
  <c r="O26" i="15"/>
  <c r="O27" i="15"/>
  <c r="O28" i="15"/>
  <c r="O29" i="15"/>
  <c r="O31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5" i="15"/>
  <c r="O96" i="15"/>
  <c r="O97" i="15"/>
  <c r="O98" i="15"/>
  <c r="O99" i="15"/>
  <c r="O100" i="15"/>
  <c r="R8" i="15"/>
  <c r="R9" i="15"/>
  <c r="R10" i="15"/>
  <c r="R11" i="15"/>
  <c r="R12" i="15"/>
  <c r="R13" i="15"/>
  <c r="R14" i="15"/>
  <c r="R15" i="15"/>
  <c r="R16" i="15"/>
  <c r="R17" i="15"/>
  <c r="R18" i="15"/>
  <c r="R20" i="15"/>
  <c r="R21" i="15"/>
  <c r="R22" i="15"/>
  <c r="R23" i="15"/>
  <c r="R24" i="15"/>
  <c r="R26" i="15"/>
  <c r="R27" i="15"/>
  <c r="R28" i="15"/>
  <c r="R29" i="15"/>
  <c r="R31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5" i="15"/>
  <c r="R96" i="15"/>
  <c r="R97" i="15"/>
  <c r="R98" i="15"/>
  <c r="R99" i="15"/>
  <c r="R100" i="15"/>
  <c r="U8" i="15"/>
  <c r="U9" i="15"/>
  <c r="U10" i="15"/>
  <c r="U11" i="15"/>
  <c r="U12" i="15"/>
  <c r="U13" i="15"/>
  <c r="U14" i="15"/>
  <c r="U15" i="15"/>
  <c r="U16" i="15"/>
  <c r="U17" i="15"/>
  <c r="U18" i="15"/>
  <c r="U20" i="15"/>
  <c r="U21" i="15"/>
  <c r="U22" i="15"/>
  <c r="U23" i="15"/>
  <c r="U24" i="15"/>
  <c r="U26" i="15"/>
  <c r="U27" i="15"/>
  <c r="U28" i="15"/>
  <c r="U29" i="15"/>
  <c r="U31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2" i="15"/>
  <c r="U63" i="15"/>
  <c r="U64" i="15"/>
  <c r="U65" i="15"/>
  <c r="U66" i="15"/>
  <c r="U67" i="15"/>
  <c r="U68" i="15"/>
  <c r="U69" i="15"/>
  <c r="U70" i="15"/>
  <c r="U71" i="15"/>
  <c r="U72" i="15"/>
  <c r="U74" i="15"/>
  <c r="U75" i="15"/>
  <c r="U76" i="15"/>
  <c r="U77" i="15"/>
  <c r="U78" i="15"/>
  <c r="U79" i="15"/>
  <c r="U80" i="15"/>
  <c r="U81" i="15"/>
  <c r="U82" i="15"/>
  <c r="U83" i="15"/>
  <c r="U84" i="15"/>
  <c r="U85" i="15"/>
  <c r="U86" i="15"/>
  <c r="U87" i="15"/>
  <c r="U88" i="15"/>
  <c r="U89" i="15"/>
  <c r="U90" i="15"/>
  <c r="U91" i="15"/>
  <c r="U92" i="15"/>
  <c r="U93" i="15"/>
  <c r="U95" i="15"/>
  <c r="U96" i="15"/>
  <c r="U97" i="15"/>
  <c r="U98" i="15"/>
  <c r="U99" i="15"/>
  <c r="U100" i="15"/>
  <c r="X8" i="15"/>
  <c r="X9" i="15"/>
  <c r="X10" i="15"/>
  <c r="X11" i="15"/>
  <c r="X12" i="15"/>
  <c r="X13" i="15"/>
  <c r="X14" i="15"/>
  <c r="X15" i="15"/>
  <c r="X16" i="15"/>
  <c r="X17" i="15"/>
  <c r="X18" i="15"/>
  <c r="X20" i="15"/>
  <c r="X21" i="15"/>
  <c r="X22" i="15"/>
  <c r="X23" i="15"/>
  <c r="X24" i="15"/>
  <c r="X26" i="15"/>
  <c r="X27" i="15"/>
  <c r="X28" i="15"/>
  <c r="X29" i="15"/>
  <c r="X31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5" i="15"/>
  <c r="X96" i="15"/>
  <c r="X97" i="15"/>
  <c r="X98" i="15"/>
  <c r="X99" i="15"/>
  <c r="X100" i="15"/>
  <c r="AD8" i="15"/>
  <c r="AD9" i="15"/>
  <c r="AD10" i="15"/>
  <c r="AD11" i="15"/>
  <c r="AD12" i="15"/>
  <c r="AD13" i="15"/>
  <c r="AD14" i="15"/>
  <c r="AD15" i="15"/>
  <c r="AD16" i="15"/>
  <c r="AD17" i="15"/>
  <c r="AD18" i="15"/>
  <c r="AD20" i="15"/>
  <c r="AD21" i="15"/>
  <c r="AD22" i="15"/>
  <c r="AD23" i="15"/>
  <c r="AD24" i="15"/>
  <c r="AD26" i="15"/>
  <c r="AD27" i="15"/>
  <c r="AD28" i="15"/>
  <c r="AD29" i="15"/>
  <c r="AD31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93" i="15"/>
  <c r="AD95" i="15"/>
  <c r="AD96" i="15"/>
  <c r="AD97" i="15"/>
  <c r="AD98" i="15"/>
  <c r="AD99" i="15"/>
  <c r="AD100" i="15"/>
  <c r="AA8" i="15"/>
  <c r="AA9" i="15"/>
  <c r="AA10" i="15"/>
  <c r="AA11" i="15"/>
  <c r="AA12" i="15"/>
  <c r="AA13" i="15"/>
  <c r="AA14" i="15"/>
  <c r="AA15" i="15"/>
  <c r="AA16" i="15"/>
  <c r="AA17" i="15"/>
  <c r="AA18" i="15"/>
  <c r="AA20" i="15"/>
  <c r="AA21" i="15"/>
  <c r="AA22" i="15"/>
  <c r="AA23" i="15"/>
  <c r="AA24" i="15"/>
  <c r="AA26" i="15"/>
  <c r="AA27" i="15"/>
  <c r="AA28" i="15"/>
  <c r="AA29" i="15"/>
  <c r="AA31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57" i="15"/>
  <c r="AA58" i="15"/>
  <c r="AA59" i="15"/>
  <c r="AA60" i="15"/>
  <c r="AA61" i="15"/>
  <c r="AA62" i="15"/>
  <c r="AA63" i="15"/>
  <c r="AA64" i="15"/>
  <c r="AA65" i="15"/>
  <c r="AA66" i="15"/>
  <c r="AA67" i="15"/>
  <c r="AA68" i="15"/>
  <c r="AA69" i="15"/>
  <c r="AA70" i="15"/>
  <c r="AA71" i="15"/>
  <c r="AA72" i="15"/>
  <c r="AA74" i="15"/>
  <c r="AA75" i="15"/>
  <c r="AA76" i="15"/>
  <c r="AA77" i="15"/>
  <c r="AA78" i="15"/>
  <c r="AA79" i="15"/>
  <c r="AA80" i="15"/>
  <c r="AA81" i="15"/>
  <c r="AA82" i="15"/>
  <c r="AA83" i="15"/>
  <c r="AA84" i="15"/>
  <c r="AA85" i="15"/>
  <c r="AA86" i="15"/>
  <c r="AA87" i="15"/>
  <c r="AA88" i="15"/>
  <c r="AA89" i="15"/>
  <c r="AA90" i="15"/>
  <c r="AA91" i="15"/>
  <c r="AA92" i="15"/>
  <c r="AA93" i="15"/>
  <c r="AA95" i="15"/>
  <c r="AA96" i="15"/>
  <c r="AA97" i="15"/>
  <c r="AA98" i="15"/>
  <c r="AA99" i="15"/>
  <c r="AA100" i="15"/>
  <c r="AG25" i="15" l="1"/>
  <c r="AD25" i="15" s="1"/>
  <c r="AA25" i="15" s="1"/>
  <c r="X25" i="15" s="1"/>
  <c r="U25" i="15" s="1"/>
  <c r="R25" i="15" s="1"/>
  <c r="O25" i="15" s="1"/>
  <c r="AG5" i="15"/>
  <c r="AD5" i="15" s="1"/>
  <c r="AA5" i="15" s="1"/>
  <c r="X5" i="15" s="1"/>
  <c r="U5" i="15" s="1"/>
  <c r="R5" i="15" s="1"/>
  <c r="O5" i="15" s="1"/>
  <c r="L5" i="15" s="1"/>
  <c r="AG6" i="15"/>
  <c r="AD6" i="15" s="1"/>
  <c r="AA6" i="15" s="1"/>
  <c r="X6" i="15" s="1"/>
  <c r="U6" i="15" s="1"/>
  <c r="R6" i="15" s="1"/>
  <c r="O6" i="15" s="1"/>
  <c r="AG8" i="15"/>
  <c r="AG9" i="15"/>
  <c r="AG10" i="15"/>
  <c r="AG11" i="15"/>
  <c r="AG12" i="15"/>
  <c r="AG13" i="15"/>
  <c r="AG14" i="15"/>
  <c r="AG15" i="15"/>
  <c r="AG16" i="15"/>
  <c r="AG17" i="15"/>
  <c r="AG18" i="15"/>
  <c r="AG19" i="15"/>
  <c r="AD19" i="15" s="1"/>
  <c r="AA19" i="15" s="1"/>
  <c r="X19" i="15" s="1"/>
  <c r="U19" i="15" s="1"/>
  <c r="R19" i="15" s="1"/>
  <c r="O19" i="15" s="1"/>
  <c r="AG20" i="15"/>
  <c r="AG21" i="15"/>
  <c r="AG22" i="15"/>
  <c r="AG23" i="15"/>
  <c r="AG24" i="15"/>
  <c r="AG26" i="15"/>
  <c r="AG27" i="15"/>
  <c r="AG28" i="15"/>
  <c r="AG29" i="15"/>
  <c r="AG31" i="15"/>
  <c r="AG7" i="15"/>
  <c r="AD7" i="15" s="1"/>
  <c r="AA7" i="15" s="1"/>
  <c r="X7" i="15" s="1"/>
  <c r="U7" i="15" s="1"/>
  <c r="R7" i="15" s="1"/>
  <c r="O7" i="15" s="1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G67" i="15"/>
  <c r="AG68" i="15"/>
  <c r="AG69" i="15"/>
  <c r="AG70" i="15"/>
  <c r="AG71" i="15"/>
  <c r="AG72" i="15"/>
  <c r="AG73" i="15"/>
  <c r="AD73" i="15" s="1"/>
  <c r="AA73" i="15" s="1"/>
  <c r="X73" i="15" s="1"/>
  <c r="U73" i="15" s="1"/>
  <c r="R73" i="15" s="1"/>
  <c r="O73" i="15" s="1"/>
  <c r="AG74" i="15"/>
  <c r="AG75" i="15"/>
  <c r="AG76" i="15"/>
  <c r="AG77" i="15"/>
  <c r="AG78" i="15"/>
  <c r="AG79" i="15"/>
  <c r="AG80" i="15"/>
  <c r="AG81" i="15"/>
  <c r="AG82" i="15"/>
  <c r="AG83" i="15"/>
  <c r="AG84" i="15"/>
  <c r="AG85" i="15"/>
  <c r="AG86" i="15"/>
  <c r="AG87" i="15"/>
  <c r="AG88" i="15"/>
  <c r="AG89" i="15"/>
  <c r="AG90" i="15"/>
  <c r="AG91" i="15"/>
  <c r="AG92" i="15"/>
  <c r="AG93" i="15"/>
  <c r="AG30" i="15"/>
  <c r="AD30" i="15" s="1"/>
  <c r="AA30" i="15" s="1"/>
  <c r="X30" i="15" s="1"/>
  <c r="U30" i="15" s="1"/>
  <c r="R30" i="15" s="1"/>
  <c r="O30" i="15" s="1"/>
  <c r="AG95" i="15"/>
  <c r="AG96" i="15"/>
  <c r="AG97" i="15"/>
  <c r="AG98" i="15"/>
  <c r="AG99" i="15"/>
  <c r="AG100" i="15"/>
  <c r="AG32" i="15"/>
  <c r="AD32" i="15" s="1"/>
  <c r="AA32" i="15" s="1"/>
  <c r="X32" i="15" s="1"/>
  <c r="U32" i="15" s="1"/>
  <c r="R32" i="15" s="1"/>
  <c r="O32" i="15" s="1"/>
  <c r="AG33" i="15"/>
  <c r="AD33" i="15" s="1"/>
  <c r="AA33" i="15" s="1"/>
  <c r="X33" i="15" s="1"/>
  <c r="U33" i="15" s="1"/>
  <c r="R33" i="15" s="1"/>
  <c r="O33" i="15" s="1"/>
  <c r="AG94" i="15"/>
  <c r="AD94" i="15" s="1"/>
  <c r="AA94" i="15" s="1"/>
  <c r="X94" i="15" s="1"/>
  <c r="U94" i="15" s="1"/>
  <c r="R94" i="15" s="1"/>
  <c r="O94" i="15" s="1"/>
  <c r="L8" i="15"/>
  <c r="L9" i="15"/>
  <c r="L10" i="15"/>
  <c r="L11" i="15"/>
  <c r="L12" i="15"/>
  <c r="L13" i="15"/>
  <c r="L14" i="15"/>
  <c r="L15" i="15"/>
  <c r="L16" i="15"/>
  <c r="L17" i="15"/>
  <c r="L18" i="15"/>
  <c r="L20" i="15"/>
  <c r="L21" i="15"/>
  <c r="L22" i="15"/>
  <c r="L23" i="15"/>
  <c r="L24" i="15"/>
  <c r="L26" i="15"/>
  <c r="L27" i="15"/>
  <c r="L28" i="15"/>
  <c r="L29" i="15"/>
  <c r="L31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5" i="15"/>
  <c r="L96" i="15"/>
  <c r="L97" i="15"/>
  <c r="L98" i="15"/>
  <c r="L99" i="15"/>
  <c r="L100" i="15"/>
  <c r="O2" i="15" l="1"/>
  <c r="T2" i="15"/>
  <c r="X2" i="15" l="1"/>
  <c r="AN2" i="15" l="1"/>
  <c r="H32" i="15" l="1"/>
  <c r="AP6" i="15"/>
  <c r="AP32" i="15"/>
  <c r="AP73" i="15"/>
  <c r="AP75" i="15"/>
  <c r="AP76" i="15"/>
  <c r="AP77" i="15"/>
  <c r="AP78" i="15"/>
  <c r="AP79" i="15"/>
  <c r="AP80" i="15"/>
  <c r="AP81" i="15"/>
  <c r="AP83" i="15"/>
  <c r="AP84" i="15"/>
  <c r="AP85" i="15"/>
  <c r="AP86" i="15"/>
  <c r="AP87" i="15"/>
  <c r="AP88" i="15"/>
  <c r="AP89" i="15"/>
  <c r="AP90" i="15"/>
  <c r="AP91" i="15"/>
  <c r="AP92" i="15"/>
  <c r="AP93" i="15"/>
  <c r="AP95" i="15"/>
  <c r="AP96" i="15"/>
  <c r="AP97" i="15"/>
  <c r="AP98" i="15"/>
  <c r="AP99" i="15"/>
  <c r="AP100" i="15"/>
  <c r="AP94" i="15"/>
  <c r="AP30" i="15"/>
  <c r="AP19" i="15"/>
  <c r="AP33" i="15"/>
  <c r="AP5" i="15"/>
  <c r="AP8" i="15"/>
  <c r="AP9" i="15"/>
  <c r="AP10" i="15"/>
  <c r="AP11" i="15"/>
  <c r="AP12" i="15"/>
  <c r="AP13" i="15"/>
  <c r="AP14" i="15"/>
  <c r="AP15" i="15"/>
  <c r="AP16" i="15"/>
  <c r="AP17" i="15"/>
  <c r="AP18" i="15"/>
  <c r="AP20" i="15"/>
  <c r="AP21" i="15"/>
  <c r="AP22" i="15"/>
  <c r="AP23" i="15"/>
  <c r="AP24" i="15"/>
  <c r="AP26" i="15"/>
  <c r="AP27" i="15"/>
  <c r="AP28" i="15"/>
  <c r="AP29" i="15"/>
  <c r="AP31" i="15"/>
  <c r="AP82" i="15"/>
  <c r="AP74" i="15"/>
  <c r="AP34" i="15"/>
  <c r="AP35" i="15"/>
  <c r="AP36" i="15"/>
  <c r="AP37" i="15"/>
  <c r="AP38" i="15"/>
  <c r="AP39" i="15"/>
  <c r="AP40" i="15"/>
  <c r="AP25" i="15"/>
  <c r="AP41" i="15"/>
  <c r="AP42" i="15"/>
  <c r="AP43" i="15"/>
  <c r="AP44" i="15"/>
  <c r="AP45" i="15"/>
  <c r="AP46" i="15"/>
  <c r="AP47" i="15"/>
  <c r="AP48" i="15"/>
  <c r="AP49" i="15"/>
  <c r="AP50" i="15"/>
  <c r="AP51" i="15"/>
  <c r="AP52" i="15"/>
  <c r="AP53" i="15"/>
  <c r="AP54" i="15"/>
  <c r="AP55" i="15"/>
  <c r="AP56" i="15"/>
  <c r="AP57" i="15"/>
  <c r="AP58" i="15"/>
  <c r="AP59" i="15"/>
  <c r="AP60" i="15"/>
  <c r="AP61" i="15"/>
  <c r="AP62" i="15"/>
  <c r="AP63" i="15"/>
  <c r="AP64" i="15"/>
  <c r="AP7" i="15"/>
  <c r="AP65" i="15"/>
  <c r="AP66" i="15"/>
  <c r="AP67" i="15"/>
  <c r="AP68" i="15"/>
  <c r="AP69" i="15"/>
  <c r="AP70" i="15"/>
  <c r="AP71" i="15"/>
  <c r="AP72" i="15"/>
  <c r="H72" i="15"/>
  <c r="H16" i="15"/>
  <c r="H17" i="15"/>
  <c r="H28" i="15"/>
  <c r="H31" i="15"/>
  <c r="H48" i="15"/>
  <c r="H49" i="15"/>
  <c r="H50" i="15"/>
  <c r="H51" i="15"/>
  <c r="H52" i="15"/>
  <c r="H58" i="15"/>
  <c r="H60" i="15"/>
  <c r="H30" i="15"/>
  <c r="H76" i="15"/>
  <c r="H78" i="15"/>
  <c r="H80" i="15"/>
  <c r="H81" i="15"/>
  <c r="H83" i="15"/>
  <c r="H85" i="15"/>
  <c r="H87" i="15"/>
  <c r="H89" i="15"/>
  <c r="H90" i="15"/>
  <c r="H91" i="15"/>
  <c r="H95" i="15"/>
  <c r="H96" i="15"/>
  <c r="H98" i="15"/>
  <c r="H99" i="15"/>
  <c r="H33" i="15"/>
  <c r="H10" i="15"/>
  <c r="H12" i="15"/>
  <c r="H13" i="15"/>
  <c r="H15" i="15"/>
  <c r="H23" i="15"/>
  <c r="H24" i="15"/>
  <c r="H27" i="15"/>
  <c r="H36" i="15"/>
  <c r="H61" i="15"/>
  <c r="H66" i="15"/>
  <c r="H68" i="15"/>
  <c r="H70" i="15"/>
  <c r="H71" i="15"/>
  <c r="H26" i="15"/>
  <c r="H18" i="15"/>
  <c r="H42" i="15"/>
  <c r="H40" i="15"/>
  <c r="H38" i="15"/>
  <c r="H37" i="15"/>
  <c r="H47" i="15"/>
  <c r="H46" i="15"/>
  <c r="H59" i="15"/>
  <c r="H55" i="15"/>
  <c r="H75" i="15"/>
  <c r="H43" i="15"/>
  <c r="H34" i="15"/>
  <c r="H29" i="15"/>
  <c r="H56" i="15"/>
  <c r="H86" i="15"/>
  <c r="H44" i="15"/>
  <c r="H25" i="15"/>
  <c r="H73" i="15"/>
  <c r="H6" i="15"/>
  <c r="H35" i="15"/>
  <c r="H9" i="15"/>
  <c r="H82" i="15"/>
  <c r="H8" i="15"/>
  <c r="H53" i="15"/>
  <c r="H77" i="15"/>
  <c r="H41" i="15"/>
  <c r="H39" i="15"/>
  <c r="H57" i="15"/>
  <c r="H94" i="15"/>
  <c r="H7" i="15"/>
  <c r="H88" i="15"/>
  <c r="H14" i="15"/>
  <c r="H63" i="15"/>
  <c r="H92" i="15"/>
  <c r="H45" i="15"/>
  <c r="H11" i="15"/>
  <c r="H97" i="15"/>
  <c r="H84" i="15"/>
  <c r="H21" i="15"/>
  <c r="H100" i="15"/>
  <c r="H93" i="15"/>
  <c r="H74" i="15"/>
  <c r="H79" i="15"/>
  <c r="H5" i="15" l="1"/>
  <c r="H54" i="15"/>
  <c r="H22" i="15"/>
  <c r="H67" i="15"/>
  <c r="L25" i="15"/>
  <c r="L6" i="15"/>
  <c r="L32" i="15"/>
  <c r="L7" i="15"/>
  <c r="H69" i="15"/>
  <c r="H19" i="15"/>
  <c r="H62" i="15"/>
  <c r="H65" i="15"/>
  <c r="H20" i="15"/>
  <c r="H64" i="15"/>
  <c r="L30" i="15" l="1"/>
  <c r="L19" i="15"/>
  <c r="L94" i="15"/>
  <c r="L33" i="15"/>
  <c r="L73" i="15"/>
</calcChain>
</file>

<file path=xl/sharedStrings.xml><?xml version="1.0" encoding="utf-8"?>
<sst xmlns="http://schemas.openxmlformats.org/spreadsheetml/2006/main" count="196" uniqueCount="99">
  <si>
    <t>BUDGET</t>
  </si>
  <si>
    <t>®</t>
  </si>
  <si>
    <t>LEVERAGE</t>
  </si>
  <si>
    <t>SIMPLIFY</t>
  </si>
  <si>
    <t>MAN &amp; SEC</t>
  </si>
  <si>
    <t>OPMERKING</t>
  </si>
  <si>
    <t>EINDE</t>
  </si>
  <si>
    <t>AANVANG</t>
  </si>
  <si>
    <t>productie- 
termijn 
[wkn]</t>
  </si>
  <si>
    <t>goedkeuring 
arch. 
[wkn]</t>
  </si>
  <si>
    <t>opmaak TF +
plannen 
[wkn]</t>
  </si>
  <si>
    <t>weken 
ondert.</t>
  </si>
  <si>
    <t>weken 
opmaak</t>
  </si>
  <si>
    <t>weken 
onderh.</t>
  </si>
  <si>
    <t>weken 
vergelijk</t>
  </si>
  <si>
    <t>weken 
offerte</t>
  </si>
  <si>
    <t>REAL 
verzenden</t>
  </si>
  <si>
    <t>PLAN 
verzenden</t>
  </si>
  <si>
    <t>weken 
prijsvraag</t>
  </si>
  <si>
    <t>REAL
behoeften</t>
  </si>
  <si>
    <t>PLAN
behoeften</t>
  </si>
  <si>
    <t>AANKOOP VIA</t>
  </si>
  <si>
    <t>OA/LEV - 
UITVOERING</t>
  </si>
  <si>
    <t>CONTRACT
BEDRAG</t>
  </si>
  <si>
    <t>OA/LEV - INGESCHREVEN</t>
  </si>
  <si>
    <t>SOORT</t>
  </si>
  <si>
    <t>OMSCHRIJVING WERKEN</t>
  </si>
  <si>
    <t>UITVOERING</t>
  </si>
  <si>
    <t>OTIF CONTRACT</t>
  </si>
  <si>
    <t>CONTRACT OUT</t>
  </si>
  <si>
    <t>OTIF OFFERTES</t>
  </si>
  <si>
    <t>PRIJSVRAAG VERZENDEN</t>
  </si>
  <si>
    <t>OTIF BEHOEFTEN</t>
  </si>
  <si>
    <t>DATUM</t>
  </si>
  <si>
    <t>kalenderdagen</t>
  </si>
  <si>
    <t>einde :</t>
  </si>
  <si>
    <t>start :</t>
  </si>
  <si>
    <t>Werf</t>
  </si>
  <si>
    <t>Jaarcontract</t>
  </si>
  <si>
    <t>onderaanneming</t>
  </si>
  <si>
    <t>materieel</t>
  </si>
  <si>
    <t>Indirecte kosten</t>
  </si>
  <si>
    <t>lonen</t>
  </si>
  <si>
    <t>BOTTLENECK</t>
  </si>
  <si>
    <t>AANKOOPPLANNING:</t>
  </si>
  <si>
    <t>AFWIJKING AKW</t>
  </si>
  <si>
    <t>OORZAAK AFWIJKING</t>
  </si>
  <si>
    <t>CALCULATIE WINST - RAMING</t>
  </si>
  <si>
    <t>CALCULATIE VERLIES - RAMING</t>
  </si>
  <si>
    <t>CALCULATIE WINST - FOUT HOEVEELHEDEN</t>
  </si>
  <si>
    <t>CALCULATIE VERLIES - FOUT HOEVEELHEDEN</t>
  </si>
  <si>
    <t>AANKOOP WINST - GOEDE PRAKTIJK</t>
  </si>
  <si>
    <t>AANKOOP VERLIES - TIJDSDRUK</t>
  </si>
  <si>
    <t>AANKOOP VERLIES - BEHOEFTEN</t>
  </si>
  <si>
    <t>CALCULATIE VERLIES - FOUT BEHOEFTEN</t>
  </si>
  <si>
    <t>CALCULATIE WINST - ANDERE</t>
  </si>
  <si>
    <t>CALCULATIE VERLIES - ANDERE</t>
  </si>
  <si>
    <t>CALCULATIE WINST - FOUT BEHOEFTEN</t>
  </si>
  <si>
    <t>offerte - kleine aftrok (&lt;5%)</t>
  </si>
  <si>
    <t>offerte - normale aftrok (5-10%)</t>
  </si>
  <si>
    <t>offerte - grote aftrok (&gt;10%)</t>
  </si>
  <si>
    <t>raming</t>
  </si>
  <si>
    <t>database prijzen oude projecten</t>
  </si>
  <si>
    <t>EVALUATIE</t>
  </si>
  <si>
    <t>A</t>
  </si>
  <si>
    <t>B</t>
  </si>
  <si>
    <t>C</t>
  </si>
  <si>
    <t>weken 
evaluatie</t>
  </si>
  <si>
    <t>PLAN 
EVALUATIE</t>
  </si>
  <si>
    <t>REAL 
EVALUATIE</t>
  </si>
  <si>
    <t>ANDERE VERLIEZEN</t>
  </si>
  <si>
    <t>ANDERE WINSTEN</t>
  </si>
  <si>
    <t>verlofdagen</t>
  </si>
  <si>
    <t>diverse</t>
  </si>
  <si>
    <t>PLAN
offerte</t>
  </si>
  <si>
    <t>PLAN
OUT</t>
  </si>
  <si>
    <t>REAL
OUT</t>
  </si>
  <si>
    <t>PLAN
CONTR</t>
  </si>
  <si>
    <t>REAL
CONTR</t>
  </si>
  <si>
    <t>PLAN
overleg</t>
  </si>
  <si>
    <t>REAL
overleg</t>
  </si>
  <si>
    <t>weken
overleg</t>
  </si>
  <si>
    <t>OVERLEG</t>
  </si>
  <si>
    <t>offerte GEVRAAGD</t>
  </si>
  <si>
    <t>PLAN
SELECTIE</t>
  </si>
  <si>
    <t>REAL
SELECTIE</t>
  </si>
  <si>
    <t>PLAN
KEUZE</t>
  </si>
  <si>
    <t>REAL
KEUZE</t>
  </si>
  <si>
    <t>2019</t>
  </si>
  <si>
    <t>2020</t>
  </si>
  <si>
    <t>SELECTIE</t>
  </si>
  <si>
    <t>VERGELIJK</t>
  </si>
  <si>
    <t>2018</t>
  </si>
  <si>
    <t>2017</t>
  </si>
  <si>
    <t>Eigen aankoop</t>
  </si>
  <si>
    <t>Eigen diensten</t>
  </si>
  <si>
    <t>PURE CONSTRUCT</t>
  </si>
  <si>
    <t>materiaal</t>
  </si>
  <si>
    <t>Werfnaam - Locatie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</si>
</sst>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72350"/>
        <bgColor indexed="64"/>
      </patternFill>
    </fill>
    <fill>
      <patternFill patternType="solid">
        <fgColor rgb="FF45AAC8"/>
        <bgColor indexed="64"/>
      </patternFill>
    </fill>
    <fill>
      <patternFill patternType="solid">
        <fgColor rgb="FF4FC4E8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3" borderId="0" applyNumberFormat="0" applyBorder="0" applyAlignment="0" applyProtection="0"/>
    <xf numFmtId="0" fontId="3" fillId="0" borderId="0"/>
  </cellStyleXfs>
  <cellXfs count="113">
    <xf numFmtId="0" fontId="0" fillId="0" borderId="0" xfId="0"/>
    <xf numFmtId="0" fontId="0" fillId="2" borderId="0" xfId="0" applyFill="1"/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14" fontId="2" fillId="0" borderId="8" xfId="0" applyNumberFormat="1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>
      <alignment horizontal="righ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14" fontId="2" fillId="0" borderId="3" xfId="0" quotePrefix="1" applyNumberFormat="1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vertical="center"/>
    </xf>
    <xf numFmtId="0" fontId="0" fillId="0" borderId="19" xfId="0" applyBorder="1"/>
    <xf numFmtId="0" fontId="7" fillId="0" borderId="16" xfId="1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/>
    </xf>
    <xf numFmtId="164" fontId="7" fillId="0" borderId="13" xfId="1" applyNumberFormat="1" applyFont="1" applyFill="1" applyBorder="1" applyAlignment="1">
      <alignment horizontal="right" vertical="center"/>
    </xf>
    <xf numFmtId="4" fontId="7" fillId="0" borderId="13" xfId="1" applyNumberFormat="1" applyFont="1" applyFill="1" applyBorder="1" applyAlignment="1">
      <alignment vertical="center" wrapText="1"/>
    </xf>
    <xf numFmtId="164" fontId="7" fillId="0" borderId="13" xfId="1" applyFont="1" applyFill="1" applyBorder="1" applyAlignment="1">
      <alignment horizontal="center" vertical="center"/>
    </xf>
    <xf numFmtId="164" fontId="7" fillId="0" borderId="13" xfId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vertical="center" wrapText="1"/>
    </xf>
    <xf numFmtId="0" fontId="7" fillId="0" borderId="13" xfId="0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14" fontId="7" fillId="0" borderId="13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4" fontId="7" fillId="0" borderId="1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164" fontId="7" fillId="0" borderId="13" xfId="1" applyFont="1" applyFill="1" applyBorder="1" applyAlignment="1">
      <alignment horizontal="right" vertical="center"/>
    </xf>
    <xf numFmtId="14" fontId="7" fillId="0" borderId="14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4" fontId="7" fillId="0" borderId="13" xfId="0" applyNumberFormat="1" applyFont="1" applyFill="1" applyBorder="1" applyAlignment="1">
      <alignment vertical="center" wrapText="1"/>
    </xf>
    <xf numFmtId="164" fontId="7" fillId="0" borderId="23" xfId="1" applyFont="1" applyFill="1" applyBorder="1" applyAlignment="1">
      <alignment horizontal="right" vertical="center"/>
    </xf>
    <xf numFmtId="164" fontId="7" fillId="0" borderId="23" xfId="1" applyFont="1" applyFill="1" applyBorder="1" applyAlignment="1">
      <alignment horizontal="center" vertical="center"/>
    </xf>
    <xf numFmtId="164" fontId="7" fillId="0" borderId="23" xfId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23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165" fontId="7" fillId="0" borderId="23" xfId="0" applyNumberFormat="1" applyFont="1" applyFill="1" applyBorder="1" applyAlignment="1">
      <alignment horizontal="center" vertical="center"/>
    </xf>
    <xf numFmtId="1" fontId="7" fillId="0" borderId="23" xfId="0" applyNumberFormat="1" applyFont="1" applyFill="1" applyBorder="1" applyAlignment="1">
      <alignment horizontal="center" vertical="center"/>
    </xf>
    <xf numFmtId="14" fontId="7" fillId="0" borderId="28" xfId="0" applyNumberFormat="1" applyFont="1" applyFill="1" applyBorder="1" applyAlignment="1">
      <alignment horizontal="center" vertical="center"/>
    </xf>
    <xf numFmtId="0" fontId="7" fillId="0" borderId="22" xfId="1" applyNumberFormat="1" applyFont="1" applyFill="1" applyBorder="1" applyAlignment="1">
      <alignment horizontal="left" vertical="center" wrapText="1"/>
    </xf>
    <xf numFmtId="4" fontId="7" fillId="0" borderId="23" xfId="1" applyNumberFormat="1" applyFont="1" applyFill="1" applyBorder="1" applyAlignment="1">
      <alignment vertical="center" wrapText="1"/>
    </xf>
    <xf numFmtId="0" fontId="7" fillId="0" borderId="23" xfId="0" applyNumberFormat="1" applyFont="1" applyFill="1" applyBorder="1" applyAlignment="1">
      <alignment horizontal="left" vertical="center"/>
    </xf>
    <xf numFmtId="0" fontId="13" fillId="0" borderId="21" xfId="0" applyNumberFormat="1" applyFont="1" applyFill="1" applyBorder="1" applyAlignment="1">
      <alignment horizontal="center" vertical="top"/>
    </xf>
    <xf numFmtId="1" fontId="12" fillId="0" borderId="16" xfId="0" applyNumberFormat="1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center" vertical="center"/>
    </xf>
    <xf numFmtId="1" fontId="12" fillId="0" borderId="17" xfId="0" applyNumberFormat="1" applyFont="1" applyFill="1" applyBorder="1" applyAlignment="1">
      <alignment horizontal="center" vertical="center"/>
    </xf>
    <xf numFmtId="14" fontId="12" fillId="0" borderId="16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top"/>
    </xf>
    <xf numFmtId="14" fontId="12" fillId="0" borderId="15" xfId="0" applyNumberFormat="1" applyFont="1" applyFill="1" applyBorder="1" applyAlignment="1">
      <alignment horizontal="center" vertical="center"/>
    </xf>
    <xf numFmtId="14" fontId="12" fillId="0" borderId="15" xfId="3" applyNumberFormat="1" applyFont="1" applyFill="1" applyBorder="1" applyAlignment="1">
      <alignment horizontal="center" vertical="center"/>
    </xf>
    <xf numFmtId="1" fontId="12" fillId="0" borderId="30" xfId="0" applyNumberFormat="1" applyFont="1" applyFill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 vertical="center"/>
    </xf>
    <xf numFmtId="1" fontId="12" fillId="0" borderId="31" xfId="0" applyNumberFormat="1" applyFont="1" applyFill="1" applyBorder="1" applyAlignment="1">
      <alignment horizontal="center" vertical="center"/>
    </xf>
    <xf numFmtId="14" fontId="12" fillId="0" borderId="30" xfId="0" applyNumberFormat="1" applyFont="1" applyFill="1" applyBorder="1" applyAlignment="1">
      <alignment horizontal="center" vertical="center"/>
    </xf>
    <xf numFmtId="14" fontId="12" fillId="0" borderId="32" xfId="0" applyNumberFormat="1" applyFont="1" applyFill="1" applyBorder="1" applyAlignment="1">
      <alignment horizontal="center" vertical="center"/>
    </xf>
    <xf numFmtId="1" fontId="12" fillId="0" borderId="20" xfId="0" applyNumberFormat="1" applyFont="1" applyFill="1" applyBorder="1" applyAlignment="1">
      <alignment horizontal="center" vertical="center"/>
    </xf>
    <xf numFmtId="1" fontId="12" fillId="0" borderId="33" xfId="0" applyNumberFormat="1" applyFont="1" applyFill="1" applyBorder="1" applyAlignment="1">
      <alignment horizontal="center" vertical="center"/>
    </xf>
    <xf numFmtId="14" fontId="2" fillId="0" borderId="3" xfId="0" quotePrefix="1" applyNumberFormat="1" applyFont="1" applyFill="1" applyBorder="1" applyAlignment="1">
      <alignment vertical="center"/>
    </xf>
    <xf numFmtId="14" fontId="2" fillId="5" borderId="3" xfId="0" applyNumberFormat="1" applyFont="1" applyFill="1" applyBorder="1" applyAlignment="1">
      <alignment vertical="center"/>
    </xf>
    <xf numFmtId="16" fontId="0" fillId="0" borderId="36" xfId="0" applyNumberFormat="1" applyFont="1" applyFill="1" applyBorder="1"/>
    <xf numFmtId="16" fontId="0" fillId="0" borderId="35" xfId="0" applyNumberFormat="1" applyFont="1" applyFill="1" applyBorder="1"/>
    <xf numFmtId="0" fontId="6" fillId="0" borderId="34" xfId="0" applyFont="1" applyFill="1" applyBorder="1"/>
    <xf numFmtId="14" fontId="2" fillId="0" borderId="3" xfId="0" applyNumberFormat="1" applyFont="1" applyFill="1" applyBorder="1" applyAlignment="1">
      <alignment horizontal="right" vertical="center"/>
    </xf>
    <xf numFmtId="14" fontId="2" fillId="0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165" fontId="0" fillId="2" borderId="0" xfId="0" applyNumberFormat="1" applyFill="1" applyAlignment="1">
      <alignment horizontal="center"/>
    </xf>
    <xf numFmtId="0" fontId="9" fillId="6" borderId="25" xfId="0" applyFont="1" applyFill="1" applyBorder="1" applyAlignment="1">
      <alignment horizontal="center" vertical="top" wrapText="1"/>
    </xf>
    <xf numFmtId="0" fontId="9" fillId="6" borderId="26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4" fillId="5" borderId="26" xfId="0" applyFont="1" applyFill="1" applyBorder="1" applyAlignment="1">
      <alignment horizontal="center" vertical="top" wrapText="1"/>
    </xf>
    <xf numFmtId="14" fontId="4" fillId="5" borderId="26" xfId="0" applyNumberFormat="1" applyFont="1" applyFill="1" applyBorder="1" applyAlignment="1">
      <alignment horizontal="center" vertical="top" wrapText="1"/>
    </xf>
    <xf numFmtId="14" fontId="4" fillId="5" borderId="29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16" fontId="0" fillId="0" borderId="37" xfId="0" applyNumberFormat="1" applyFont="1" applyFill="1" applyBorder="1"/>
    <xf numFmtId="14" fontId="6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 vertical="center"/>
    </xf>
    <xf numFmtId="0" fontId="2" fillId="7" borderId="25" xfId="0" applyFont="1" applyFill="1" applyBorder="1" applyAlignment="1">
      <alignment vertical="top" wrapText="1"/>
    </xf>
    <xf numFmtId="0" fontId="2" fillId="7" borderId="26" xfId="0" applyFont="1" applyFill="1" applyBorder="1" applyAlignment="1">
      <alignment vertical="top" wrapText="1"/>
    </xf>
    <xf numFmtId="14" fontId="2" fillId="8" borderId="26" xfId="0" applyNumberFormat="1" applyFont="1" applyFill="1" applyBorder="1" applyAlignment="1">
      <alignment horizontal="center" vertical="top" wrapText="1"/>
    </xf>
    <xf numFmtId="14" fontId="4" fillId="9" borderId="25" xfId="3" applyNumberFormat="1" applyFont="1" applyFill="1" applyBorder="1" applyAlignment="1">
      <alignment horizontal="center" vertical="top" wrapText="1"/>
    </xf>
    <xf numFmtId="0" fontId="8" fillId="9" borderId="26" xfId="0" applyNumberFormat="1" applyFont="1" applyFill="1" applyBorder="1" applyAlignment="1">
      <alignment horizontal="center" vertical="top"/>
    </xf>
    <xf numFmtId="14" fontId="4" fillId="9" borderId="27" xfId="3" applyNumberFormat="1" applyFont="1" applyFill="1" applyBorder="1" applyAlignment="1">
      <alignment horizontal="center" vertical="top" wrapText="1"/>
    </xf>
    <xf numFmtId="4" fontId="0" fillId="2" borderId="0" xfId="0" applyNumberFormat="1" applyFill="1" applyAlignment="1">
      <alignment horizontal="center"/>
    </xf>
    <xf numFmtId="0" fontId="0" fillId="2" borderId="6" xfId="0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14" fontId="11" fillId="4" borderId="4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Good" xfId="3" builtinId="26"/>
    <cellStyle name="Normal" xfId="0" builtinId="0"/>
    <cellStyle name="Normal 4" xfId="2" xr:uid="{00000000-0005-0000-0000-000006000000}"/>
    <cellStyle name="Standaard 2" xfId="4" xr:uid="{00000000-0005-0000-0000-000009000000}"/>
  </cellStyles>
  <dxfs count="78"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ymbo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 style="hair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 style="hair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 style="hair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/mm/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 style="hair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 style="hair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 * #,##0.00_ ;_ * \-#,##0.00_ ;_ * &quot;-&quot;??_ ;_ @_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 * #,##0.00_ ;_ * \-#,##0.00_ ;_ * &quot;-&quot;??_ ;_ @_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/mmm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/mmm"/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/mmm"/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/mmm"/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4FC4E8"/>
      <color rgb="FF45AAC8"/>
      <color rgb="FFE1A7CE"/>
      <color rgb="FF672350"/>
      <color rgb="FFB216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453572</xdr:colOff>
      <xdr:row>1</xdr:row>
      <xdr:rowOff>72571</xdr:rowOff>
    </xdr:from>
    <xdr:to>
      <xdr:col>1</xdr:col>
      <xdr:colOff>2086429</xdr:colOff>
      <xdr:row>2</xdr:row>
      <xdr:rowOff>387037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3485"/>
        <a:stretch/>
      </xdr:blipFill>
      <xdr:spPr>
        <a:xfrm>
          <a:off x="689429" y="272142"/>
          <a:ext cx="1632857" cy="604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reconstructeu.sharepoint.com/blade1/homedir$/WVB-GST-MVR/VL%20-%20AANKOOP/1.%20Werven/W647%20-%20Hemixveer%20II%20-%20VEJ/Contracten/Jaamann_tabel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ankoopplanning_V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FF ORIG-&gt;"/>
      <sheetName val="BOFF FORMULES-&gt;"/>
      <sheetName val="BOFF COPY-&gt;"/>
      <sheetName val="Invoer data-&gt;"/>
      <sheetName val="Prijsvergelijking"/>
      <sheetName val="Data"/>
    </sheetNames>
    <sheetDataSet>
      <sheetData sheetId="0"/>
      <sheetData sheetId="1"/>
      <sheetData sheetId="2">
        <row r="1">
          <cell r="G1">
            <v>0</v>
          </cell>
        </row>
        <row r="2">
          <cell r="G2" t="str">
            <v>omschrijving</v>
          </cell>
        </row>
        <row r="3">
          <cell r="G3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xxx"/>
      <sheetName val="versie"/>
      <sheetName val="overview"/>
      <sheetName val="drop down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Werf</v>
          </cell>
        </row>
        <row r="2">
          <cell r="A2" t="str">
            <v>Jaarcontract</v>
          </cell>
        </row>
        <row r="3">
          <cell r="A3" t="str">
            <v>Aankoop</v>
          </cell>
        </row>
        <row r="4">
          <cell r="A4" t="str">
            <v>Indirecte kosten</v>
          </cell>
        </row>
        <row r="5">
          <cell r="A5" t="str">
            <v>Profit center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16E2FA-46F8-4FE9-AE43-0DF3A72FB6B2}" name="TBLkalender" displayName="TBLkalender" ref="B3:E48" totalsRowShown="0" headerRowDxfId="77" headerRowBorderDxfId="76" tableBorderDxfId="75" totalsRowBorderDxfId="74">
  <autoFilter ref="B3:E48" xr:uid="{E5E715A9-B43F-42B0-AA46-2A94AFDA6EF2}"/>
  <sortState xmlns:xlrd2="http://schemas.microsoft.com/office/spreadsheetml/2017/richdata2" ref="B4:E48">
    <sortCondition ref="D3:D53"/>
  </sortState>
  <tableColumns count="4">
    <tableColumn id="4" xr3:uid="{B7B4C85F-43F3-4D0E-B338-0AE9C340C87E}" name="2017" dataDxfId="73"/>
    <tableColumn id="3" xr3:uid="{EC2FC345-BCE0-4312-AB6C-54B121005D91}" name="2018" dataDxfId="72"/>
    <tableColumn id="1" xr3:uid="{7F2F9C79-B955-4EF7-A2E1-F9B7E2912AD6}" name="2019" dataDxfId="71"/>
    <tableColumn id="2" xr3:uid="{C9212741-0EFA-4B8A-8B96-E55247BEEB86}" name="2020" dataDxfId="7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elAKPLW686" displayName="TabelAKPLW686" ref="B4:AR100" totalsRowShown="0" headerRowDxfId="65" dataDxfId="63" headerRowBorderDxfId="64" tableBorderDxfId="62" totalsRowBorderDxfId="61">
  <autoFilter ref="B4:AR100" xr:uid="{00000000-0009-0000-0100-000007000000}"/>
  <tableColumns count="43">
    <tableColumn id="7" xr3:uid="{00000000-0010-0000-0000-000007000000}" name="OMSCHRIJVING WERKEN" dataDxfId="60"/>
    <tableColumn id="3" xr3:uid="{00000000-0010-0000-0000-000003000000}" name="SOORT" dataDxfId="59" totalsRowDxfId="58"/>
    <tableColumn id="10" xr3:uid="{00000000-0010-0000-0000-00000A000000}" name="OA/LEV - INGESCHREVEN" dataDxfId="57" totalsRowDxfId="56"/>
    <tableColumn id="8" xr3:uid="{00000000-0010-0000-0000-000008000000}" name="BUDGET" dataDxfId="55" totalsRowDxfId="54"/>
    <tableColumn id="11" xr3:uid="{00000000-0010-0000-0000-00000B000000}" name="OA/LEV - _x000a_UITVOERING" dataDxfId="53" totalsRowDxfId="52"/>
    <tableColumn id="9" xr3:uid="{00000000-0010-0000-0000-000009000000}" name="CONTRACT_x000a_BEDRAG" dataDxfId="51" totalsRowDxfId="50"/>
    <tableColumn id="39" xr3:uid="{00000000-0010-0000-0000-000027000000}" name="AFWIJKING AKW" dataDxfId="49" totalsRowDxfId="48">
      <calculatedColumnFormula>TabelAKPLW686[[#This Row],[BUDGET]]-TabelAKPLW686[[#This Row],[CONTRACT
BEDRAG]]</calculatedColumnFormula>
    </tableColumn>
    <tableColumn id="41" xr3:uid="{00000000-0010-0000-0000-000029000000}" name="OORZAAK AFWIJKING" dataDxfId="47" totalsRowDxfId="46"/>
    <tableColumn id="1" xr3:uid="{00000000-0010-0000-0000-000001000000}" name="EVALUATIE" dataDxfId="45" totalsRowDxfId="44"/>
    <tableColumn id="2" xr3:uid="{00000000-0010-0000-0000-000002000000}" name="AANKOOP VIA" dataDxfId="43" totalsRowDxfId="42"/>
    <tableColumn id="49" xr3:uid="{00000000-0010-0000-0000-000031000000}" name="PLAN_x000a_overleg" dataDxfId="41" totalsRowDxfId="40">
      <calculatedColumnFormula>IF(TabelAKPLW686[[#This Row],[AANVANG]]="","",WORKDAY(TabelAKPLW686[[#This Row],[PLAN
behoeften]],-5*TabelAKPLW686[[#This Row],[weken
overleg]],TBLkalender[#Data]))</calculatedColumnFormula>
    </tableColumn>
    <tableColumn id="50" xr3:uid="{00000000-0010-0000-0000-000032000000}" name="REAL_x000a_overleg" dataDxfId="39"/>
    <tableColumn id="51" xr3:uid="{00000000-0010-0000-0000-000033000000}" name="weken_x000a_overleg" dataDxfId="38">
      <calculatedColumnFormula>1</calculatedColumnFormula>
    </tableColumn>
    <tableColumn id="12" xr3:uid="{00000000-0010-0000-0000-00000C000000}" name="PLAN_x000a_behoeften" dataDxfId="37" totalsRowDxfId="36">
      <calculatedColumnFormula>IF(TabelAKPLW686[[#This Row],[AANVANG]]="","",WORKDAY(TabelAKPLW686[[#This Row],[PLAN 
verzenden]],-5*TabelAKPLW686[[#This Row],[weken 
prijsvraag]],TBLkalender[#Data]))</calculatedColumnFormula>
    </tableColumn>
    <tableColumn id="13" xr3:uid="{00000000-0010-0000-0000-00000D000000}" name="REAL_x000a_behoeften" dataDxfId="35"/>
    <tableColumn id="14" xr3:uid="{00000000-0010-0000-0000-00000E000000}" name="weken _x000a_prijsvraag" dataDxfId="34">
      <calculatedColumnFormula>1</calculatedColumnFormula>
    </tableColumn>
    <tableColumn id="15" xr3:uid="{00000000-0010-0000-0000-00000F000000}" name="PLAN _x000a_verzenden" dataDxfId="33" totalsRowDxfId="32">
      <calculatedColumnFormula>IF(TabelAKPLW686[[#This Row],[AANVANG]]="","",WORKDAY(TabelAKPLW686[[#This Row],[PLAN
offerte]],-5*TabelAKPLW686[[#This Row],[weken 
offerte]],TBLkalender[#Data]))</calculatedColumnFormula>
    </tableColumn>
    <tableColumn id="16" xr3:uid="{00000000-0010-0000-0000-000010000000}" name="REAL _x000a_verzenden" dataDxfId="31" totalsRowDxfId="30"/>
    <tableColumn id="17" xr3:uid="{00000000-0010-0000-0000-000011000000}" name="weken _x000a_offerte" dataDxfId="29">
      <calculatedColumnFormula>3</calculatedColumnFormula>
    </tableColumn>
    <tableColumn id="18" xr3:uid="{00000000-0010-0000-0000-000012000000}" name="PLAN_x000a_offerte" dataDxfId="28">
      <calculatedColumnFormula>IF(TabelAKPLW686[[#This Row],[AANVANG]]="","",WORKDAY(TabelAKPLW686[[#This Row],[PLAN
SELECTIE]],-5*TabelAKPLW686[[#This Row],[weken 
vergelijk]],TBLkalender[#Data]))</calculatedColumnFormula>
    </tableColumn>
    <tableColumn id="19" xr3:uid="{00000000-0010-0000-0000-000013000000}" name="offerte GEVRAAGD" dataDxfId="27" totalsRowDxfId="26"/>
    <tableColumn id="20" xr3:uid="{00000000-0010-0000-0000-000014000000}" name="weken _x000a_vergelijk" dataDxfId="25">
      <calculatedColumnFormula>4</calculatedColumnFormula>
    </tableColumn>
    <tableColumn id="21" xr3:uid="{00000000-0010-0000-0000-000015000000}" name="PLAN_x000a_SELECTIE" dataDxfId="24">
      <calculatedColumnFormula>IF(TabelAKPLW686[[#This Row],[AANVANG]]="","",WORKDAY(TabelAKPLW686[[#This Row],[PLAN
KEUZE]],-5*TabelAKPLW686[[#This Row],[weken 
onderh.]],TBLkalender[#Data]))</calculatedColumnFormula>
    </tableColumn>
    <tableColumn id="22" xr3:uid="{00000000-0010-0000-0000-000016000000}" name="REAL_x000a_SELECTIE" dataDxfId="23" totalsRowDxfId="22"/>
    <tableColumn id="23" xr3:uid="{00000000-0010-0000-0000-000017000000}" name="weken _x000a_onderh." dataDxfId="21">
      <calculatedColumnFormula>2</calculatedColumnFormula>
    </tableColumn>
    <tableColumn id="24" xr3:uid="{00000000-0010-0000-0000-000018000000}" name="PLAN_x000a_KEUZE" dataDxfId="20">
      <calculatedColumnFormula>IF(TabelAKPLW686[[#This Row],[AANVANG]]="","",WORKDAY(TabelAKPLW686[[#This Row],[PLAN
OUT]],-5*TabelAKPLW686[[#This Row],[weken 
opmaak]],TBLkalender[#Data]))</calculatedColumnFormula>
    </tableColumn>
    <tableColumn id="25" xr3:uid="{00000000-0010-0000-0000-000019000000}" name="REAL_x000a_KEUZE" dataDxfId="19" totalsRowDxfId="18"/>
    <tableColumn id="26" xr3:uid="{00000000-0010-0000-0000-00001A000000}" name="weken _x000a_opmaak" dataDxfId="17">
      <calculatedColumnFormula>1</calculatedColumnFormula>
    </tableColumn>
    <tableColumn id="27" xr3:uid="{00000000-0010-0000-0000-00001B000000}" name="PLAN_x000a_OUT" dataDxfId="16">
      <calculatedColumnFormula>IF(TabelAKPLW686[[#This Row],[AANVANG]]="","",WORKDAY(TabelAKPLW686[[#This Row],[PLAN
CONTR]],-5*TabelAKPLW686[[#This Row],[weken 
ondert.]],TBLkalender[#Data]))</calculatedColumnFormula>
    </tableColumn>
    <tableColumn id="28" xr3:uid="{00000000-0010-0000-0000-00001C000000}" name="REAL_x000a_OUT" dataDxfId="15" totalsRowDxfId="14"/>
    <tableColumn id="29" xr3:uid="{00000000-0010-0000-0000-00001D000000}" name="weken _x000a_ondert." dataDxfId="13">
      <calculatedColumnFormula>2</calculatedColumnFormula>
    </tableColumn>
    <tableColumn id="30" xr3:uid="{00000000-0010-0000-0000-00001E000000}" name="PLAN_x000a_CONTR" dataDxfId="12">
      <calculatedColumnFormula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calculatedColumnFormula>
    </tableColumn>
    <tableColumn id="31" xr3:uid="{00000000-0010-0000-0000-00001F000000}" name="REAL_x000a_CONTR" dataDxfId="11"/>
    <tableColumn id="32" xr3:uid="{00000000-0010-0000-0000-000020000000}" name="opmaak TF +_x000a_plannen _x000a_[wkn]" dataDxfId="10"/>
    <tableColumn id="33" xr3:uid="{00000000-0010-0000-0000-000021000000}" name="goedkeuring _x000a_arch. _x000a_[wkn]" dataDxfId="9"/>
    <tableColumn id="34" xr3:uid="{00000000-0010-0000-0000-000022000000}" name="productie- _x000a_termijn _x000a_[wkn]" dataDxfId="8"/>
    <tableColumn id="35" xr3:uid="{00000000-0010-0000-0000-000023000000}" name="AANVANG" dataDxfId="7"/>
    <tableColumn id="36" xr3:uid="{00000000-0010-0000-0000-000024000000}" name="®" dataDxfId="6"/>
    <tableColumn id="37" xr3:uid="{00000000-0010-0000-0000-000025000000}" name="EINDE" dataDxfId="5"/>
    <tableColumn id="45" xr3:uid="{00000000-0010-0000-0000-00002D000000}" name="weken _x000a_evaluatie" dataDxfId="4">
      <calculatedColumnFormula>2</calculatedColumnFormula>
    </tableColumn>
    <tableColumn id="44" xr3:uid="{00000000-0010-0000-0000-00002C000000}" name="PLAN _x000a_EVALUATIE" dataDxfId="3">
      <calculatedColumnFormula>IF(TabelAKPLW686[[#This Row],[EINDE]]="","",TabelAKPLW686[[#This Row],[EINDE]]+7*(TabelAKPLW686[[#This Row],[weken 
evaluatie]]))</calculatedColumnFormula>
    </tableColumn>
    <tableColumn id="43" xr3:uid="{00000000-0010-0000-0000-00002B000000}" name="REAL _x000a_EVALUATIE" dataDxfId="2"/>
    <tableColumn id="38" xr3:uid="{00000000-0010-0000-0000-000026000000}" name="OPMERKING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activeCell="C4" sqref="C4"/>
    </sheetView>
  </sheetViews>
  <sheetFormatPr baseColWidth="10" defaultColWidth="8.83203125" defaultRowHeight="15" x14ac:dyDescent="0.2"/>
  <cols>
    <col min="1" max="1" width="15.5" bestFit="1" customWidth="1"/>
    <col min="3" max="3" width="16.33203125" bestFit="1" customWidth="1"/>
    <col min="5" max="5" width="12.1640625" bestFit="1" customWidth="1"/>
    <col min="7" max="7" width="40.33203125" bestFit="1" customWidth="1"/>
    <col min="9" max="9" width="30.33203125" bestFit="1" customWidth="1"/>
  </cols>
  <sheetData>
    <row r="1" spans="1:11" x14ac:dyDescent="0.2">
      <c r="A1" s="4" t="s">
        <v>37</v>
      </c>
      <c r="B1" s="4"/>
      <c r="C1" s="4" t="s">
        <v>97</v>
      </c>
      <c r="D1" s="4"/>
      <c r="E1" s="4" t="s">
        <v>2</v>
      </c>
      <c r="G1" t="s">
        <v>51</v>
      </c>
      <c r="I1" t="s">
        <v>58</v>
      </c>
      <c r="K1" t="s">
        <v>64</v>
      </c>
    </row>
    <row r="2" spans="1:11" x14ac:dyDescent="0.2">
      <c r="A2" s="4" t="s">
        <v>38</v>
      </c>
      <c r="B2" s="4"/>
      <c r="C2" s="4" t="s">
        <v>39</v>
      </c>
      <c r="D2" s="4"/>
      <c r="E2" s="4" t="s">
        <v>4</v>
      </c>
      <c r="G2" t="s">
        <v>52</v>
      </c>
      <c r="I2" s="2" t="s">
        <v>59</v>
      </c>
      <c r="K2" t="s">
        <v>65</v>
      </c>
    </row>
    <row r="3" spans="1:11" x14ac:dyDescent="0.2">
      <c r="A3" s="4" t="s">
        <v>94</v>
      </c>
      <c r="B3" s="4"/>
      <c r="C3" s="4" t="s">
        <v>40</v>
      </c>
      <c r="D3" s="4"/>
      <c r="E3" s="4" t="s">
        <v>3</v>
      </c>
      <c r="G3" s="2" t="s">
        <v>53</v>
      </c>
      <c r="I3" s="2" t="s">
        <v>60</v>
      </c>
      <c r="K3" t="s">
        <v>66</v>
      </c>
    </row>
    <row r="4" spans="1:11" x14ac:dyDescent="0.2">
      <c r="A4" s="4" t="s">
        <v>41</v>
      </c>
      <c r="B4" s="4"/>
      <c r="C4" s="4" t="s">
        <v>42</v>
      </c>
      <c r="D4" s="4"/>
      <c r="E4" s="4" t="s">
        <v>43</v>
      </c>
      <c r="G4" t="s">
        <v>47</v>
      </c>
      <c r="I4" t="s">
        <v>62</v>
      </c>
    </row>
    <row r="5" spans="1:11" x14ac:dyDescent="0.2">
      <c r="A5" s="4" t="s">
        <v>95</v>
      </c>
      <c r="B5" s="4"/>
      <c r="C5" s="4" t="s">
        <v>73</v>
      </c>
      <c r="D5" s="4"/>
      <c r="E5" s="4"/>
      <c r="G5" t="s">
        <v>48</v>
      </c>
      <c r="I5" t="s">
        <v>61</v>
      </c>
    </row>
    <row r="6" spans="1:11" x14ac:dyDescent="0.2">
      <c r="A6" s="4" t="s">
        <v>96</v>
      </c>
      <c r="G6" s="2" t="s">
        <v>49</v>
      </c>
    </row>
    <row r="7" spans="1:11" x14ac:dyDescent="0.2">
      <c r="G7" s="2" t="s">
        <v>50</v>
      </c>
    </row>
    <row r="8" spans="1:11" x14ac:dyDescent="0.2">
      <c r="G8" s="2" t="s">
        <v>57</v>
      </c>
    </row>
    <row r="9" spans="1:11" x14ac:dyDescent="0.2">
      <c r="G9" s="2" t="s">
        <v>54</v>
      </c>
    </row>
    <row r="10" spans="1:11" x14ac:dyDescent="0.2">
      <c r="G10" s="2" t="s">
        <v>55</v>
      </c>
    </row>
    <row r="11" spans="1:11" x14ac:dyDescent="0.2">
      <c r="G11" s="2" t="s">
        <v>56</v>
      </c>
    </row>
    <row r="12" spans="1:11" x14ac:dyDescent="0.2">
      <c r="G12" t="s">
        <v>70</v>
      </c>
    </row>
    <row r="13" spans="1:11" x14ac:dyDescent="0.2">
      <c r="G13" s="2" t="s">
        <v>71</v>
      </c>
    </row>
  </sheetData>
  <dataValidations count="1">
    <dataValidation showInputMessage="1" showErrorMessage="1" errorTitle="uitvoerder" error="Dit is een drop-down menu" sqref="A1:A5" xr:uid="{00000000-0002-0000-05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E48"/>
  <sheetViews>
    <sheetView tabSelected="1" workbookViewId="0">
      <selection activeCell="J6" sqref="J6"/>
    </sheetView>
  </sheetViews>
  <sheetFormatPr baseColWidth="10" defaultColWidth="8.83203125" defaultRowHeight="15" x14ac:dyDescent="0.2"/>
  <sheetData>
    <row r="1" spans="1:5" x14ac:dyDescent="0.2">
      <c r="A1" s="3" t="s">
        <v>72</v>
      </c>
    </row>
    <row r="3" spans="1:5" x14ac:dyDescent="0.2">
      <c r="B3" s="66" t="s">
        <v>93</v>
      </c>
      <c r="C3" s="66" t="s">
        <v>92</v>
      </c>
      <c r="D3" s="66" t="s">
        <v>88</v>
      </c>
      <c r="E3" s="66" t="s">
        <v>89</v>
      </c>
    </row>
    <row r="4" spans="1:5" x14ac:dyDescent="0.2">
      <c r="B4" s="83">
        <v>42926</v>
      </c>
      <c r="C4" s="83">
        <v>43290</v>
      </c>
      <c r="D4" s="64">
        <v>43466</v>
      </c>
      <c r="E4" s="65">
        <v>43831</v>
      </c>
    </row>
    <row r="5" spans="1:5" x14ac:dyDescent="0.2">
      <c r="B5" s="83">
        <v>42927</v>
      </c>
      <c r="C5" s="83">
        <v>43291</v>
      </c>
      <c r="D5" s="64">
        <v>43467</v>
      </c>
      <c r="E5" s="65">
        <v>43832</v>
      </c>
    </row>
    <row r="6" spans="1:5" x14ac:dyDescent="0.2">
      <c r="B6" s="83">
        <v>42928</v>
      </c>
      <c r="C6" s="83">
        <v>43292</v>
      </c>
      <c r="D6" s="64">
        <v>43468</v>
      </c>
      <c r="E6" s="65">
        <v>43833</v>
      </c>
    </row>
    <row r="7" spans="1:5" x14ac:dyDescent="0.2">
      <c r="B7" s="83">
        <v>42929</v>
      </c>
      <c r="C7" s="83">
        <v>43293</v>
      </c>
      <c r="D7" s="64">
        <v>43469</v>
      </c>
      <c r="E7" s="65">
        <v>43568</v>
      </c>
    </row>
    <row r="8" spans="1:5" x14ac:dyDescent="0.2">
      <c r="B8" s="83">
        <v>42930</v>
      </c>
      <c r="C8" s="83">
        <v>43294</v>
      </c>
      <c r="D8" s="64">
        <v>43574</v>
      </c>
      <c r="E8" s="65">
        <v>43586</v>
      </c>
    </row>
    <row r="9" spans="1:5" x14ac:dyDescent="0.2">
      <c r="B9" s="83">
        <v>42931</v>
      </c>
      <c r="C9" s="83">
        <v>43295</v>
      </c>
      <c r="D9" s="64">
        <v>43577</v>
      </c>
      <c r="E9" s="65">
        <v>43606</v>
      </c>
    </row>
    <row r="10" spans="1:5" x14ac:dyDescent="0.2">
      <c r="B10" s="83">
        <v>42932</v>
      </c>
      <c r="C10" s="83">
        <v>43296</v>
      </c>
      <c r="D10" s="64">
        <v>43586</v>
      </c>
      <c r="E10" s="65">
        <v>43617</v>
      </c>
    </row>
    <row r="11" spans="1:5" x14ac:dyDescent="0.2">
      <c r="B11" s="83">
        <v>42933</v>
      </c>
      <c r="C11" s="83">
        <v>43297</v>
      </c>
      <c r="D11" s="64">
        <v>43615</v>
      </c>
      <c r="E11" s="65">
        <v>43667</v>
      </c>
    </row>
    <row r="12" spans="1:5" x14ac:dyDescent="0.2">
      <c r="B12" s="83">
        <v>42934</v>
      </c>
      <c r="C12" s="83">
        <v>43298</v>
      </c>
      <c r="D12" s="64">
        <v>43616</v>
      </c>
      <c r="E12" s="65">
        <v>43692</v>
      </c>
    </row>
    <row r="13" spans="1:5" x14ac:dyDescent="0.2">
      <c r="B13" s="83">
        <v>42935</v>
      </c>
      <c r="C13" s="83">
        <v>43299</v>
      </c>
      <c r="D13" s="64">
        <v>43626</v>
      </c>
      <c r="E13" s="65">
        <v>43770</v>
      </c>
    </row>
    <row r="14" spans="1:5" x14ac:dyDescent="0.2">
      <c r="B14" s="83">
        <v>42936</v>
      </c>
      <c r="C14" s="83">
        <v>43300</v>
      </c>
      <c r="D14" s="64">
        <v>43661</v>
      </c>
      <c r="E14" s="65">
        <v>43780</v>
      </c>
    </row>
    <row r="15" spans="1:5" x14ac:dyDescent="0.2">
      <c r="B15" s="83">
        <v>42937</v>
      </c>
      <c r="C15" s="83">
        <v>43301</v>
      </c>
      <c r="D15" s="64">
        <v>43662</v>
      </c>
      <c r="E15" s="65">
        <v>43569</v>
      </c>
    </row>
    <row r="16" spans="1:5" x14ac:dyDescent="0.2">
      <c r="B16" s="83">
        <v>42938</v>
      </c>
      <c r="C16" s="83">
        <v>43302</v>
      </c>
      <c r="D16" s="64">
        <v>43663</v>
      </c>
      <c r="E16" s="65">
        <v>43607</v>
      </c>
    </row>
    <row r="17" spans="2:5" x14ac:dyDescent="0.2">
      <c r="B17" s="83">
        <v>42939</v>
      </c>
      <c r="C17" s="83">
        <v>43303</v>
      </c>
      <c r="D17" s="64">
        <v>43664</v>
      </c>
      <c r="E17" s="65">
        <v>43659</v>
      </c>
    </row>
    <row r="18" spans="2:5" x14ac:dyDescent="0.2">
      <c r="B18" s="83">
        <v>42940</v>
      </c>
      <c r="C18" s="83">
        <v>43304</v>
      </c>
      <c r="D18" s="64">
        <v>43665</v>
      </c>
      <c r="E18" s="65">
        <v>43660</v>
      </c>
    </row>
    <row r="19" spans="2:5" x14ac:dyDescent="0.2">
      <c r="B19" s="83">
        <v>42941</v>
      </c>
      <c r="C19" s="83">
        <v>43305</v>
      </c>
      <c r="D19" s="64">
        <v>43666</v>
      </c>
      <c r="E19" s="65">
        <v>43661</v>
      </c>
    </row>
    <row r="20" spans="2:5" x14ac:dyDescent="0.2">
      <c r="B20" s="83">
        <v>42942</v>
      </c>
      <c r="C20" s="83">
        <v>43306</v>
      </c>
      <c r="D20" s="64">
        <v>43667</v>
      </c>
      <c r="E20" s="65">
        <v>43662</v>
      </c>
    </row>
    <row r="21" spans="2:5" x14ac:dyDescent="0.2">
      <c r="B21" s="83">
        <v>42943</v>
      </c>
      <c r="C21" s="83">
        <v>43307</v>
      </c>
      <c r="D21" s="64">
        <v>43668</v>
      </c>
      <c r="E21" s="65">
        <v>43663</v>
      </c>
    </row>
    <row r="22" spans="2:5" x14ac:dyDescent="0.2">
      <c r="B22" s="83">
        <v>42944</v>
      </c>
      <c r="C22" s="83">
        <v>43308</v>
      </c>
      <c r="D22" s="64">
        <v>43669</v>
      </c>
      <c r="E22" s="65">
        <v>43664</v>
      </c>
    </row>
    <row r="23" spans="2:5" x14ac:dyDescent="0.2">
      <c r="B23" s="83">
        <v>42945</v>
      </c>
      <c r="C23" s="83">
        <v>43309</v>
      </c>
      <c r="D23" s="64">
        <v>43670</v>
      </c>
      <c r="E23" s="65">
        <v>43665</v>
      </c>
    </row>
    <row r="24" spans="2:5" x14ac:dyDescent="0.2">
      <c r="B24" s="83">
        <v>42946</v>
      </c>
      <c r="C24" s="83">
        <v>43310</v>
      </c>
      <c r="D24" s="64">
        <v>43671</v>
      </c>
      <c r="E24" s="65">
        <v>43666</v>
      </c>
    </row>
    <row r="25" spans="2:5" x14ac:dyDescent="0.2">
      <c r="B25" s="83">
        <v>42736</v>
      </c>
      <c r="C25" s="64">
        <v>43456</v>
      </c>
      <c r="D25" s="64">
        <v>43673</v>
      </c>
      <c r="E25" s="65">
        <v>43668</v>
      </c>
    </row>
    <row r="26" spans="2:5" x14ac:dyDescent="0.2">
      <c r="B26" s="64">
        <v>42737</v>
      </c>
      <c r="C26" s="64">
        <v>43457</v>
      </c>
      <c r="D26" s="64">
        <v>43674</v>
      </c>
      <c r="E26" s="65">
        <v>43669</v>
      </c>
    </row>
    <row r="27" spans="2:5" x14ac:dyDescent="0.2">
      <c r="B27" s="64">
        <v>42738</v>
      </c>
      <c r="C27" s="64">
        <v>43458</v>
      </c>
      <c r="D27" s="64">
        <v>43675</v>
      </c>
      <c r="E27" s="65">
        <v>43670</v>
      </c>
    </row>
    <row r="28" spans="2:5" x14ac:dyDescent="0.2">
      <c r="B28" s="64">
        <v>42739</v>
      </c>
      <c r="C28" s="64">
        <v>43459</v>
      </c>
      <c r="D28" s="64">
        <v>43676</v>
      </c>
      <c r="E28" s="65">
        <v>43671</v>
      </c>
    </row>
    <row r="29" spans="2:5" x14ac:dyDescent="0.2">
      <c r="B29" s="64">
        <v>42740</v>
      </c>
      <c r="C29" s="64">
        <v>43460</v>
      </c>
      <c r="D29" s="64">
        <v>43677</v>
      </c>
      <c r="E29" s="65">
        <v>43672</v>
      </c>
    </row>
    <row r="30" spans="2:5" x14ac:dyDescent="0.2">
      <c r="B30" s="64">
        <v>42741</v>
      </c>
      <c r="C30" s="64">
        <v>43461</v>
      </c>
      <c r="D30" s="64">
        <v>43678</v>
      </c>
      <c r="E30" s="65">
        <v>43673</v>
      </c>
    </row>
    <row r="31" spans="2:5" x14ac:dyDescent="0.2">
      <c r="B31" s="64">
        <v>42742</v>
      </c>
      <c r="C31" s="64">
        <v>43462</v>
      </c>
      <c r="D31" s="64">
        <v>43679</v>
      </c>
      <c r="E31" s="65">
        <v>43674</v>
      </c>
    </row>
    <row r="32" spans="2:5" x14ac:dyDescent="0.2">
      <c r="B32" s="64">
        <v>42743</v>
      </c>
      <c r="C32" s="64">
        <v>43463</v>
      </c>
      <c r="D32" s="64">
        <v>43692</v>
      </c>
      <c r="E32" s="65">
        <v>43675</v>
      </c>
    </row>
    <row r="33" spans="2:5" x14ac:dyDescent="0.2">
      <c r="B33" s="64">
        <v>43092</v>
      </c>
      <c r="C33" s="64">
        <v>43464</v>
      </c>
      <c r="D33" s="64">
        <v>43693</v>
      </c>
      <c r="E33" s="65">
        <v>43676</v>
      </c>
    </row>
    <row r="34" spans="2:5" x14ac:dyDescent="0.2">
      <c r="B34" s="64">
        <v>43093</v>
      </c>
      <c r="C34" s="64">
        <v>43465</v>
      </c>
      <c r="D34" s="64">
        <v>43780</v>
      </c>
      <c r="E34" s="65">
        <v>43677</v>
      </c>
    </row>
    <row r="35" spans="2:5" x14ac:dyDescent="0.2">
      <c r="B35" s="64">
        <v>43094</v>
      </c>
      <c r="C35" s="64">
        <v>43101</v>
      </c>
      <c r="D35" s="64">
        <v>43822</v>
      </c>
      <c r="E35" s="65">
        <v>43694</v>
      </c>
    </row>
    <row r="36" spans="2:5" x14ac:dyDescent="0.2">
      <c r="B36" s="64">
        <v>43095</v>
      </c>
      <c r="C36" s="64">
        <v>43102</v>
      </c>
      <c r="D36" s="64">
        <v>43823</v>
      </c>
      <c r="E36" s="65">
        <v>43771</v>
      </c>
    </row>
    <row r="37" spans="2:5" x14ac:dyDescent="0.2">
      <c r="B37" s="64">
        <v>43096</v>
      </c>
      <c r="C37" s="64">
        <v>43103</v>
      </c>
      <c r="D37" s="64">
        <v>43824</v>
      </c>
      <c r="E37" s="65">
        <v>43820</v>
      </c>
    </row>
    <row r="38" spans="2:5" x14ac:dyDescent="0.2">
      <c r="B38" s="64">
        <v>43097</v>
      </c>
      <c r="C38" s="64">
        <v>43104</v>
      </c>
      <c r="D38" s="64">
        <v>43825</v>
      </c>
      <c r="E38" s="65">
        <v>43821</v>
      </c>
    </row>
    <row r="39" spans="2:5" x14ac:dyDescent="0.2">
      <c r="B39" s="64">
        <v>43098</v>
      </c>
      <c r="C39" s="64">
        <v>43105</v>
      </c>
      <c r="D39" s="64">
        <v>43826</v>
      </c>
      <c r="E39" s="65">
        <v>43822</v>
      </c>
    </row>
    <row r="40" spans="2:5" x14ac:dyDescent="0.2">
      <c r="B40" s="64">
        <v>43099</v>
      </c>
      <c r="C40" s="64">
        <v>43106</v>
      </c>
      <c r="D40" s="64">
        <v>43827</v>
      </c>
      <c r="E40" s="65">
        <v>43823</v>
      </c>
    </row>
    <row r="41" spans="2:5" x14ac:dyDescent="0.2">
      <c r="B41" s="64">
        <v>43100</v>
      </c>
      <c r="C41" s="64">
        <v>43107</v>
      </c>
      <c r="D41" s="64">
        <v>43828</v>
      </c>
      <c r="E41" s="65">
        <v>43824</v>
      </c>
    </row>
    <row r="42" spans="2:5" x14ac:dyDescent="0.2">
      <c r="B42" s="64"/>
      <c r="C42" s="64"/>
      <c r="D42" s="64">
        <v>43829</v>
      </c>
      <c r="E42" s="65">
        <v>43825</v>
      </c>
    </row>
    <row r="43" spans="2:5" x14ac:dyDescent="0.2">
      <c r="B43" s="64"/>
      <c r="C43" s="64"/>
      <c r="D43" s="64">
        <v>43830</v>
      </c>
      <c r="E43" s="65">
        <v>43826</v>
      </c>
    </row>
    <row r="44" spans="2:5" x14ac:dyDescent="0.2">
      <c r="B44" s="64"/>
      <c r="C44" s="64"/>
      <c r="D44" s="64"/>
      <c r="E44" s="65">
        <v>43827</v>
      </c>
    </row>
    <row r="45" spans="2:5" x14ac:dyDescent="0.2">
      <c r="B45" s="64"/>
      <c r="C45" s="64"/>
      <c r="D45" s="64"/>
      <c r="E45" s="65">
        <v>43828</v>
      </c>
    </row>
    <row r="46" spans="2:5" x14ac:dyDescent="0.2">
      <c r="B46" s="64"/>
      <c r="C46" s="64"/>
      <c r="D46" s="64"/>
      <c r="E46" s="65">
        <v>43829</v>
      </c>
    </row>
    <row r="47" spans="2:5" x14ac:dyDescent="0.2">
      <c r="B47" s="64"/>
      <c r="C47" s="64"/>
      <c r="D47" s="64"/>
      <c r="E47" s="65">
        <v>43830</v>
      </c>
    </row>
    <row r="48" spans="2:5" x14ac:dyDescent="0.2">
      <c r="B48" s="64"/>
      <c r="C48" s="64"/>
      <c r="D48" s="64"/>
      <c r="E48" s="65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AS100"/>
  <sheetViews>
    <sheetView zoomScale="85" zoomScaleNormal="85" workbookViewId="0">
      <selection activeCell="B5" sqref="B5"/>
    </sheetView>
  </sheetViews>
  <sheetFormatPr baseColWidth="10" defaultColWidth="9.1640625" defaultRowHeight="16.75" customHeight="1" outlineLevelCol="3" x14ac:dyDescent="0.2"/>
  <cols>
    <col min="1" max="1" width="3" style="1" customWidth="1"/>
    <col min="2" max="2" width="34.83203125" style="1" customWidth="1"/>
    <col min="3" max="3" width="13.1640625" style="1" hidden="1" customWidth="1" outlineLevel="3"/>
    <col min="4" max="4" width="17.5" style="1" customWidth="1" collapsed="1"/>
    <col min="5" max="5" width="21.6640625" style="70" hidden="1" customWidth="1" outlineLevel="3"/>
    <col min="6" max="6" width="13.6640625" style="70" customWidth="1" collapsed="1"/>
    <col min="7" max="7" width="16.83203125" style="1" hidden="1" customWidth="1" outlineLevel="2"/>
    <col min="8" max="8" width="48.6640625" style="1" hidden="1" customWidth="1" outlineLevel="3"/>
    <col min="9" max="9" width="17.6640625" style="1" customWidth="1" collapsed="1"/>
    <col min="10" max="10" width="17.6640625" style="69" hidden="1" customWidth="1" outlineLevel="3"/>
    <col min="11" max="11" width="16" style="70" customWidth="1" outlineLevel="1" collapsed="1"/>
    <col min="12" max="12" width="16" style="70" customWidth="1" outlineLevel="1"/>
    <col min="13" max="13" width="16" style="70" customWidth="1" outlineLevel="2"/>
    <col min="14" max="14" width="16" style="70" customWidth="1" outlineLevel="3"/>
    <col min="15" max="15" width="14" style="1" customWidth="1" outlineLevel="1"/>
    <col min="16" max="16" width="14.6640625" style="1" customWidth="1" outlineLevel="2"/>
    <col min="17" max="17" width="10.5" style="71" hidden="1" customWidth="1" outlineLevel="3"/>
    <col min="18" max="18" width="14.6640625" style="71" customWidth="1" outlineLevel="1"/>
    <col min="19" max="19" width="14.6640625" style="71" customWidth="1" outlineLevel="2"/>
    <col min="20" max="20" width="10.5" style="71" hidden="1" customWidth="1" outlineLevel="3"/>
    <col min="21" max="21" width="14.6640625" style="70" customWidth="1" outlineLevel="1"/>
    <col min="22" max="22" width="14.6640625" style="71" customWidth="1" outlineLevel="2"/>
    <col min="23" max="23" width="10.5" style="70" hidden="1" customWidth="1" outlineLevel="3"/>
    <col min="24" max="24" width="14.6640625" style="71" customWidth="1" outlineLevel="1"/>
    <col min="25" max="25" width="14.6640625" style="71" customWidth="1" outlineLevel="2"/>
    <col min="26" max="26" width="10.5" style="71" hidden="1" customWidth="1" outlineLevel="3"/>
    <col min="27" max="27" width="14.6640625" style="71" customWidth="1" outlineLevel="1"/>
    <col min="28" max="28" width="14.6640625" style="92" customWidth="1" outlineLevel="2"/>
    <col min="29" max="29" width="10.5" style="92" hidden="1" customWidth="1" outlineLevel="3"/>
    <col min="30" max="30" width="14.6640625" style="75" customWidth="1" outlineLevel="1"/>
    <col min="31" max="31" width="14.6640625" style="75" customWidth="1" outlineLevel="2"/>
    <col min="32" max="32" width="10.5" style="75" hidden="1" customWidth="1" outlineLevel="3"/>
    <col min="33" max="33" width="14.6640625" style="75" customWidth="1" outlineLevel="1"/>
    <col min="34" max="34" width="14.6640625" style="75" customWidth="1" outlineLevel="2"/>
    <col min="35" max="37" width="12.5" style="75" hidden="1" customWidth="1" outlineLevel="3"/>
    <col min="38" max="38" width="14.6640625" style="75" customWidth="1"/>
    <col min="39" max="39" width="9.5" style="75" customWidth="1"/>
    <col min="40" max="40" width="14.6640625" style="75" customWidth="1"/>
    <col min="41" max="41" width="18.33203125" style="75" hidden="1" customWidth="1" outlineLevel="3"/>
    <col min="42" max="42" width="20.6640625" style="75" customWidth="1" outlineLevel="1" collapsed="1"/>
    <col min="43" max="43" width="20.6640625" style="75" customWidth="1" outlineLevel="2"/>
    <col min="44" max="44" width="255.83203125" style="75" customWidth="1" outlineLevel="2" collapsed="1"/>
    <col min="45" max="45" width="13" style="72" bestFit="1" customWidth="1"/>
    <col min="46" max="16384" width="9.1640625" style="1"/>
  </cols>
  <sheetData>
    <row r="1" spans="2:45" ht="16" thickBot="1" x14ac:dyDescent="0.25">
      <c r="B1" s="69"/>
      <c r="C1" s="70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72"/>
      <c r="AP1" s="1"/>
      <c r="AQ1" s="1"/>
      <c r="AR1" s="1"/>
      <c r="AS1" s="1"/>
    </row>
    <row r="2" spans="2:45" ht="23.25" customHeight="1" thickBot="1" x14ac:dyDescent="0.25">
      <c r="B2" s="95"/>
      <c r="C2" s="106" t="s">
        <v>44</v>
      </c>
      <c r="D2" s="107"/>
      <c r="E2" s="107"/>
      <c r="F2" s="102" t="s">
        <v>98</v>
      </c>
      <c r="G2" s="102"/>
      <c r="H2" s="102"/>
      <c r="I2" s="102"/>
      <c r="J2" s="102"/>
      <c r="K2" s="103"/>
      <c r="L2" s="68" t="s">
        <v>36</v>
      </c>
      <c r="M2" s="12"/>
      <c r="N2" s="12"/>
      <c r="O2" s="85" t="e">
        <f>SMALL(TabelAKPLW686[AANVANG],1)</f>
        <v>#NUM!</v>
      </c>
      <c r="P2" s="12"/>
      <c r="Q2" s="12"/>
      <c r="R2" s="67" t="s">
        <v>35</v>
      </c>
      <c r="S2" s="62"/>
      <c r="T2" s="94" t="e">
        <f>LARGE(TabelAKPLW686[EINDE],1)</f>
        <v>#NUM!</v>
      </c>
      <c r="U2" s="94"/>
      <c r="V2" s="11"/>
      <c r="W2" s="8"/>
      <c r="X2" s="10" t="e">
        <f>IF(O2="","",T2-O2)</f>
        <v>#NUM!</v>
      </c>
      <c r="Y2" s="9"/>
      <c r="Z2" s="9"/>
      <c r="AA2" s="85" t="s">
        <v>34</v>
      </c>
      <c r="AB2" s="84">
        <v>1</v>
      </c>
      <c r="AC2" s="8"/>
      <c r="AD2" s="7"/>
      <c r="AE2" s="84">
        <v>1</v>
      </c>
      <c r="AF2" s="8"/>
      <c r="AG2" s="63"/>
      <c r="AH2" s="63"/>
      <c r="AI2" s="8"/>
      <c r="AJ2" s="8"/>
      <c r="AK2" s="8"/>
      <c r="AL2" s="12"/>
      <c r="AM2" s="6" t="s">
        <v>33</v>
      </c>
      <c r="AN2" s="5">
        <f ca="1">NOW()</f>
        <v>43794.412697337961</v>
      </c>
      <c r="AO2" s="73"/>
      <c r="AP2" s="1"/>
      <c r="AQ2" s="1"/>
      <c r="AR2" s="1"/>
      <c r="AS2" s="1"/>
    </row>
    <row r="3" spans="2:45" ht="35.25" customHeight="1" thickBot="1" x14ac:dyDescent="0.25">
      <c r="B3" s="96"/>
      <c r="C3" s="108"/>
      <c r="D3" s="109"/>
      <c r="E3" s="109"/>
      <c r="F3" s="104"/>
      <c r="G3" s="104"/>
      <c r="H3" s="104"/>
      <c r="I3" s="104"/>
      <c r="J3" s="104"/>
      <c r="K3" s="105"/>
      <c r="L3" s="100" t="s">
        <v>82</v>
      </c>
      <c r="M3" s="101"/>
      <c r="N3" s="97" t="s">
        <v>32</v>
      </c>
      <c r="O3" s="98"/>
      <c r="P3" s="99"/>
      <c r="Q3" s="97" t="s">
        <v>31</v>
      </c>
      <c r="R3" s="98"/>
      <c r="S3" s="99"/>
      <c r="T3" s="97" t="s">
        <v>30</v>
      </c>
      <c r="U3" s="98"/>
      <c r="V3" s="99"/>
      <c r="W3" s="97" t="s">
        <v>90</v>
      </c>
      <c r="X3" s="98"/>
      <c r="Y3" s="99"/>
      <c r="Z3" s="97" t="s">
        <v>91</v>
      </c>
      <c r="AA3" s="98"/>
      <c r="AB3" s="99"/>
      <c r="AC3" s="97" t="s">
        <v>29</v>
      </c>
      <c r="AD3" s="98"/>
      <c r="AE3" s="99"/>
      <c r="AF3" s="97" t="s">
        <v>28</v>
      </c>
      <c r="AG3" s="98"/>
      <c r="AH3" s="98"/>
      <c r="AI3" s="110" t="s">
        <v>27</v>
      </c>
      <c r="AJ3" s="111"/>
      <c r="AK3" s="111"/>
      <c r="AL3" s="111"/>
      <c r="AM3" s="111"/>
      <c r="AN3" s="112"/>
      <c r="AO3" s="110" t="s">
        <v>63</v>
      </c>
      <c r="AP3" s="111"/>
      <c r="AQ3" s="112"/>
      <c r="AR3" s="13"/>
      <c r="AS3" s="1"/>
    </row>
    <row r="4" spans="2:45" ht="41.25" customHeight="1" thickBot="1" x14ac:dyDescent="0.25">
      <c r="B4" s="86" t="s">
        <v>26</v>
      </c>
      <c r="C4" s="87" t="s">
        <v>25</v>
      </c>
      <c r="D4" s="87" t="s">
        <v>24</v>
      </c>
      <c r="E4" s="87" t="s">
        <v>0</v>
      </c>
      <c r="F4" s="87" t="s">
        <v>22</v>
      </c>
      <c r="G4" s="87" t="s">
        <v>23</v>
      </c>
      <c r="H4" s="87" t="s">
        <v>45</v>
      </c>
      <c r="I4" s="87" t="s">
        <v>46</v>
      </c>
      <c r="J4" s="87" t="s">
        <v>63</v>
      </c>
      <c r="K4" s="87" t="s">
        <v>21</v>
      </c>
      <c r="L4" s="88" t="s">
        <v>79</v>
      </c>
      <c r="M4" s="88" t="s">
        <v>80</v>
      </c>
      <c r="N4" s="88" t="s">
        <v>81</v>
      </c>
      <c r="O4" s="88" t="s">
        <v>20</v>
      </c>
      <c r="P4" s="88" t="s">
        <v>19</v>
      </c>
      <c r="Q4" s="88" t="s">
        <v>18</v>
      </c>
      <c r="R4" s="88" t="s">
        <v>17</v>
      </c>
      <c r="S4" s="88" t="s">
        <v>16</v>
      </c>
      <c r="T4" s="88" t="s">
        <v>15</v>
      </c>
      <c r="U4" s="88" t="s">
        <v>74</v>
      </c>
      <c r="V4" s="88" t="s">
        <v>83</v>
      </c>
      <c r="W4" s="88" t="s">
        <v>14</v>
      </c>
      <c r="X4" s="88" t="s">
        <v>84</v>
      </c>
      <c r="Y4" s="88" t="s">
        <v>85</v>
      </c>
      <c r="Z4" s="88" t="s">
        <v>13</v>
      </c>
      <c r="AA4" s="88" t="s">
        <v>86</v>
      </c>
      <c r="AB4" s="88" t="s">
        <v>87</v>
      </c>
      <c r="AC4" s="88" t="s">
        <v>12</v>
      </c>
      <c r="AD4" s="88" t="s">
        <v>75</v>
      </c>
      <c r="AE4" s="88" t="s">
        <v>76</v>
      </c>
      <c r="AF4" s="88" t="s">
        <v>11</v>
      </c>
      <c r="AG4" s="88" t="s">
        <v>77</v>
      </c>
      <c r="AH4" s="88" t="s">
        <v>78</v>
      </c>
      <c r="AI4" s="76" t="s">
        <v>10</v>
      </c>
      <c r="AJ4" s="77" t="s">
        <v>9</v>
      </c>
      <c r="AK4" s="78" t="s">
        <v>8</v>
      </c>
      <c r="AL4" s="89" t="s">
        <v>7</v>
      </c>
      <c r="AM4" s="90" t="s">
        <v>1</v>
      </c>
      <c r="AN4" s="91" t="s">
        <v>6</v>
      </c>
      <c r="AO4" s="79" t="s">
        <v>67</v>
      </c>
      <c r="AP4" s="80" t="s">
        <v>68</v>
      </c>
      <c r="AQ4" s="81" t="s">
        <v>69</v>
      </c>
      <c r="AR4" s="82" t="s">
        <v>5</v>
      </c>
      <c r="AS4" s="1"/>
    </row>
    <row r="5" spans="2:45" ht="16.75" customHeight="1" x14ac:dyDescent="0.2">
      <c r="B5" s="44"/>
      <c r="C5" s="39"/>
      <c r="D5" s="45"/>
      <c r="E5" s="32"/>
      <c r="F5" s="35"/>
      <c r="G5" s="33"/>
      <c r="H5" s="19">
        <f>TabelAKPLW686[[#This Row],[BUDGET]]-TabelAKPLW686[[#This Row],[CONTRACT
BEDRAG]]</f>
        <v>0</v>
      </c>
      <c r="I5" s="34"/>
      <c r="J5" s="46"/>
      <c r="K5" s="22"/>
      <c r="L5" s="36" t="str">
        <f>IF(TabelAKPLW686[[#This Row],[AANVANG]]="","",WORKDAY(TabelAKPLW686[[#This Row],[PLAN
behoeften]],-5*TabelAKPLW686[[#This Row],[weken
overleg]],TBLkalender[#Data]))</f>
        <v/>
      </c>
      <c r="M5" s="23"/>
      <c r="N5" s="40">
        <f>1</f>
        <v>1</v>
      </c>
      <c r="O5" s="36" t="str">
        <f>IF(TabelAKPLW686[[#This Row],[AANVANG]]="","",WORKDAY(TabelAKPLW686[[#This Row],[PLAN 
verzenden]],-5*TabelAKPLW686[[#This Row],[weken 
prijsvraag]],TBLkalender[#Data]))</f>
        <v/>
      </c>
      <c r="P5" s="37"/>
      <c r="Q5" s="40">
        <f>1</f>
        <v>1</v>
      </c>
      <c r="R5" s="37" t="str">
        <f>IF(TabelAKPLW686[[#This Row],[AANVANG]]="","",WORKDAY(TabelAKPLW686[[#This Row],[PLAN
offerte]],-5*TabelAKPLW686[[#This Row],[weken 
offerte]],TBLkalender[#Data]))</f>
        <v/>
      </c>
      <c r="S5" s="37"/>
      <c r="T5" s="40">
        <f>3</f>
        <v>3</v>
      </c>
      <c r="U5" s="37" t="str">
        <f>IF(TabelAKPLW686[[#This Row],[AANVANG]]="","",WORKDAY(TabelAKPLW686[[#This Row],[PLAN
SELECTIE]],-5*TabelAKPLW686[[#This Row],[weken 
vergelijk]],TBLkalender[#Data]))</f>
        <v/>
      </c>
      <c r="V5" s="37"/>
      <c r="W5" s="40">
        <f>4</f>
        <v>4</v>
      </c>
      <c r="X5" s="37" t="str">
        <f>IF(TabelAKPLW686[[#This Row],[AANVANG]]="","",WORKDAY(TabelAKPLW686[[#This Row],[PLAN
KEUZE]],-5*TabelAKPLW686[[#This Row],[weken 
onderh.]],TBLkalender[#Data]))</f>
        <v/>
      </c>
      <c r="Y5" s="41"/>
      <c r="Z5" s="40">
        <f>2</f>
        <v>2</v>
      </c>
      <c r="AA5" s="37" t="str">
        <f>IF(TabelAKPLW686[[#This Row],[AANVANG]]="","",WORKDAY(TabelAKPLW686[[#This Row],[PLAN
OUT]],-5*TabelAKPLW686[[#This Row],[weken 
opmaak]],TBLkalender[#Data]))</f>
        <v/>
      </c>
      <c r="AB5" s="37"/>
      <c r="AC5" s="42">
        <f>1</f>
        <v>1</v>
      </c>
      <c r="AD5" s="37" t="str">
        <f>IF(TabelAKPLW686[[#This Row],[AANVANG]]="","",WORKDAY(TabelAKPLW686[[#This Row],[PLAN
CONTR]],-5*TabelAKPLW686[[#This Row],[weken 
ondert.]],TBLkalender[#Data]))</f>
        <v/>
      </c>
      <c r="AE5" s="37"/>
      <c r="AF5" s="42">
        <f>2</f>
        <v>2</v>
      </c>
      <c r="AG5" s="37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5" s="37"/>
      <c r="AI5" s="55">
        <v>4</v>
      </c>
      <c r="AJ5" s="56">
        <v>4</v>
      </c>
      <c r="AK5" s="57">
        <v>2</v>
      </c>
      <c r="AL5" s="58"/>
      <c r="AM5" s="47" t="s">
        <v>1</v>
      </c>
      <c r="AN5" s="59"/>
      <c r="AO5" s="25">
        <f>2</f>
        <v>2</v>
      </c>
      <c r="AP5" s="37" t="str">
        <f>IF(TabelAKPLW686[[#This Row],[EINDE]]="","",TabelAKPLW686[[#This Row],[EINDE]]+7*(TabelAKPLW686[[#This Row],[weken 
evaluatie]]))</f>
        <v/>
      </c>
      <c r="AQ5" s="43"/>
      <c r="AR5" s="38"/>
      <c r="AS5" s="1"/>
    </row>
    <row r="6" spans="2:45" ht="16.75" customHeight="1" x14ac:dyDescent="0.2">
      <c r="B6" s="30"/>
      <c r="C6" s="15"/>
      <c r="D6" s="31"/>
      <c r="E6" s="28"/>
      <c r="F6" s="20"/>
      <c r="G6" s="18"/>
      <c r="H6" s="19">
        <f>TabelAKPLW686[[#This Row],[BUDGET]]-TabelAKPLW686[[#This Row],[CONTRACT
BEDRAG]]</f>
        <v>0</v>
      </c>
      <c r="I6" s="19"/>
      <c r="J6" s="15"/>
      <c r="K6" s="22"/>
      <c r="L6" s="29" t="str">
        <f>IF(TabelAKPLW686[[#This Row],[AANVANG]]="","",WORKDAY(TabelAKPLW686[[#This Row],[PLAN
behoeften]],-5*TabelAKPLW686[[#This Row],[weken
overleg]],TBLkalender[#Data]))</f>
        <v/>
      </c>
      <c r="M6" s="23"/>
      <c r="N6" s="40">
        <f>1</f>
        <v>1</v>
      </c>
      <c r="O6" s="29" t="str">
        <f>IF(TabelAKPLW686[[#This Row],[AANVANG]]="","",WORKDAY(TabelAKPLW686[[#This Row],[PLAN 
verzenden]],-5*TabelAKPLW686[[#This Row],[weken 
prijsvraag]],TBLkalender[#Data]))</f>
        <v/>
      </c>
      <c r="P6" s="23"/>
      <c r="Q6" s="40">
        <f>1</f>
        <v>1</v>
      </c>
      <c r="R6" s="23" t="str">
        <f>IF(TabelAKPLW686[[#This Row],[AANVANG]]="","",WORKDAY(TabelAKPLW686[[#This Row],[PLAN
offerte]],-5*TabelAKPLW686[[#This Row],[weken 
offerte]],TBLkalender[#Data]))</f>
        <v/>
      </c>
      <c r="S6" s="23"/>
      <c r="T6" s="40">
        <f>3</f>
        <v>3</v>
      </c>
      <c r="U6" s="23" t="str">
        <f>IF(TabelAKPLW686[[#This Row],[AANVANG]]="","",WORKDAY(TabelAKPLW686[[#This Row],[PLAN
SELECTIE]],-5*TabelAKPLW686[[#This Row],[weken 
vergelijk]],TBLkalender[#Data]))</f>
        <v/>
      </c>
      <c r="V6" s="23"/>
      <c r="W6" s="40">
        <f>4</f>
        <v>4</v>
      </c>
      <c r="X6" s="23" t="str">
        <f>IF(TabelAKPLW686[[#This Row],[AANVANG]]="","",WORKDAY(TabelAKPLW686[[#This Row],[PLAN
KEUZE]],-5*TabelAKPLW686[[#This Row],[weken 
onderh.]],TBLkalender[#Data]))</f>
        <v/>
      </c>
      <c r="Y6" s="24"/>
      <c r="Z6" s="40">
        <f>2</f>
        <v>2</v>
      </c>
      <c r="AA6" s="23" t="str">
        <f>IF(TabelAKPLW686[[#This Row],[AANVANG]]="","",WORKDAY(TabelAKPLW686[[#This Row],[PLAN
OUT]],-5*TabelAKPLW686[[#This Row],[weken 
opmaak]],TBLkalender[#Data]))</f>
        <v/>
      </c>
      <c r="AB6" s="23"/>
      <c r="AC6" s="42">
        <f>1</f>
        <v>1</v>
      </c>
      <c r="AD6" s="23" t="str">
        <f>IF(TabelAKPLW686[[#This Row],[AANVANG]]="","",WORKDAY(TabelAKPLW686[[#This Row],[PLAN
CONTR]],-5*TabelAKPLW686[[#This Row],[weken 
ondert.]],TBLkalender[#Data]))</f>
        <v/>
      </c>
      <c r="AE6" s="23"/>
      <c r="AF6" s="42">
        <f>2</f>
        <v>2</v>
      </c>
      <c r="AG6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6" s="23"/>
      <c r="AI6" s="48">
        <v>1</v>
      </c>
      <c r="AJ6" s="49">
        <v>1</v>
      </c>
      <c r="AK6" s="50">
        <v>2</v>
      </c>
      <c r="AL6" s="51"/>
      <c r="AM6" s="52" t="s">
        <v>1</v>
      </c>
      <c r="AN6" s="53"/>
      <c r="AO6" s="25">
        <f>2</f>
        <v>2</v>
      </c>
      <c r="AP6" s="23" t="str">
        <f>IF(TabelAKPLW686[[#This Row],[EINDE]]="","",TabelAKPLW686[[#This Row],[EINDE]]+7*(TabelAKPLW686[[#This Row],[weken 
evaluatie]]))</f>
        <v/>
      </c>
      <c r="AQ6" s="26"/>
      <c r="AR6" s="27"/>
      <c r="AS6" s="1"/>
    </row>
    <row r="7" spans="2:45" ht="16.75" customHeight="1" x14ac:dyDescent="0.2">
      <c r="B7" s="14"/>
      <c r="C7" s="15"/>
      <c r="D7" s="17"/>
      <c r="E7" s="28"/>
      <c r="F7" s="20"/>
      <c r="G7" s="18"/>
      <c r="H7" s="19">
        <f>TabelAKPLW686[[#This Row],[BUDGET]]-TabelAKPLW686[[#This Row],[CONTRACT
BEDRAG]]</f>
        <v>0</v>
      </c>
      <c r="I7" s="19"/>
      <c r="J7" s="21"/>
      <c r="K7" s="22"/>
      <c r="L7" s="29" t="str">
        <f>IF(TabelAKPLW686[[#This Row],[AANVANG]]="","",WORKDAY(TabelAKPLW686[[#This Row],[PLAN
behoeften]],-5*TabelAKPLW686[[#This Row],[weken
overleg]],TBLkalender[#Data]))</f>
        <v/>
      </c>
      <c r="M7" s="23"/>
      <c r="N7" s="40">
        <f>1</f>
        <v>1</v>
      </c>
      <c r="O7" s="29" t="str">
        <f>IF(TabelAKPLW686[[#This Row],[AANVANG]]="","",WORKDAY(TabelAKPLW686[[#This Row],[PLAN 
verzenden]],-5*TabelAKPLW686[[#This Row],[weken 
prijsvraag]],TBLkalender[#Data]))</f>
        <v/>
      </c>
      <c r="P7" s="23"/>
      <c r="Q7" s="40">
        <f>1</f>
        <v>1</v>
      </c>
      <c r="R7" s="23" t="str">
        <f>IF(TabelAKPLW686[[#This Row],[AANVANG]]="","",WORKDAY(TabelAKPLW686[[#This Row],[PLAN
offerte]],-5*TabelAKPLW686[[#This Row],[weken 
offerte]],TBLkalender[#Data]))</f>
        <v/>
      </c>
      <c r="S7" s="23"/>
      <c r="T7" s="40">
        <f>3</f>
        <v>3</v>
      </c>
      <c r="U7" s="23" t="str">
        <f>IF(TabelAKPLW686[[#This Row],[AANVANG]]="","",WORKDAY(TabelAKPLW686[[#This Row],[PLAN
SELECTIE]],-5*TabelAKPLW686[[#This Row],[weken 
vergelijk]],TBLkalender[#Data]))</f>
        <v/>
      </c>
      <c r="V7" s="23"/>
      <c r="W7" s="40">
        <f>4</f>
        <v>4</v>
      </c>
      <c r="X7" s="23" t="str">
        <f>IF(TabelAKPLW686[[#This Row],[AANVANG]]="","",WORKDAY(TabelAKPLW686[[#This Row],[PLAN
KEUZE]],-5*TabelAKPLW686[[#This Row],[weken 
onderh.]],TBLkalender[#Data]))</f>
        <v/>
      </c>
      <c r="Y7" s="24"/>
      <c r="Z7" s="40">
        <f>2</f>
        <v>2</v>
      </c>
      <c r="AA7" s="23" t="str">
        <f>IF(TabelAKPLW686[[#This Row],[AANVANG]]="","",WORKDAY(TabelAKPLW686[[#This Row],[PLAN
OUT]],-5*TabelAKPLW686[[#This Row],[weken 
opmaak]],TBLkalender[#Data]))</f>
        <v/>
      </c>
      <c r="AB7" s="23"/>
      <c r="AC7" s="42">
        <f>1</f>
        <v>1</v>
      </c>
      <c r="AD7" s="23" t="str">
        <f>IF(TabelAKPLW686[[#This Row],[AANVANG]]="","",WORKDAY(TabelAKPLW686[[#This Row],[PLAN
CONTR]],-5*TabelAKPLW686[[#This Row],[weken 
ondert.]],TBLkalender[#Data]))</f>
        <v/>
      </c>
      <c r="AE7" s="23"/>
      <c r="AF7" s="42">
        <f>2</f>
        <v>2</v>
      </c>
      <c r="AG7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7" s="23"/>
      <c r="AI7" s="48">
        <v>2</v>
      </c>
      <c r="AJ7" s="49">
        <v>4</v>
      </c>
      <c r="AK7" s="50">
        <v>12</v>
      </c>
      <c r="AL7" s="51"/>
      <c r="AM7" s="52" t="s">
        <v>1</v>
      </c>
      <c r="AN7" s="53"/>
      <c r="AO7" s="25">
        <f>2</f>
        <v>2</v>
      </c>
      <c r="AP7" s="23" t="str">
        <f>IF(TabelAKPLW686[[#This Row],[EINDE]]="","",TabelAKPLW686[[#This Row],[EINDE]]+7*(TabelAKPLW686[[#This Row],[weken 
evaluatie]]))</f>
        <v/>
      </c>
      <c r="AQ7" s="26"/>
      <c r="AR7" s="27"/>
      <c r="AS7" s="1"/>
    </row>
    <row r="8" spans="2:45" s="74" customFormat="1" ht="16.75" customHeight="1" x14ac:dyDescent="0.2">
      <c r="B8" s="14"/>
      <c r="C8" s="15"/>
      <c r="D8" s="17"/>
      <c r="E8" s="28"/>
      <c r="F8" s="20"/>
      <c r="G8" s="18"/>
      <c r="H8" s="19">
        <f>TabelAKPLW686[[#This Row],[BUDGET]]-TabelAKPLW686[[#This Row],[CONTRACT
BEDRAG]]</f>
        <v>0</v>
      </c>
      <c r="I8" s="19"/>
      <c r="J8" s="21"/>
      <c r="K8" s="22"/>
      <c r="L8" s="29" t="str">
        <f>IF(TabelAKPLW686[[#This Row],[AANVANG]]="","",WORKDAY(TabelAKPLW686[[#This Row],[PLAN
behoeften]],-5*TabelAKPLW686[[#This Row],[weken
overleg]],TBLkalender[#Data]))</f>
        <v/>
      </c>
      <c r="M8" s="23"/>
      <c r="N8" s="40">
        <f>1</f>
        <v>1</v>
      </c>
      <c r="O8" s="29" t="str">
        <f>IF(TabelAKPLW686[[#This Row],[AANVANG]]="","",WORKDAY(TabelAKPLW686[[#This Row],[PLAN 
verzenden]],-5*TabelAKPLW686[[#This Row],[weken 
prijsvraag]],TBLkalender[#Data]))</f>
        <v/>
      </c>
      <c r="P8" s="23"/>
      <c r="Q8" s="40">
        <f>1</f>
        <v>1</v>
      </c>
      <c r="R8" s="23" t="str">
        <f>IF(TabelAKPLW686[[#This Row],[AANVANG]]="","",WORKDAY(TabelAKPLW686[[#This Row],[PLAN
offerte]],-5*TabelAKPLW686[[#This Row],[weken 
offerte]],TBLkalender[#Data]))</f>
        <v/>
      </c>
      <c r="S8" s="23"/>
      <c r="T8" s="40">
        <f>3</f>
        <v>3</v>
      </c>
      <c r="U8" s="23" t="str">
        <f>IF(TabelAKPLW686[[#This Row],[AANVANG]]="","",WORKDAY(TabelAKPLW686[[#This Row],[PLAN
SELECTIE]],-5*TabelAKPLW686[[#This Row],[weken 
vergelijk]],TBLkalender[#Data]))</f>
        <v/>
      </c>
      <c r="V8" s="23"/>
      <c r="W8" s="40">
        <f>4</f>
        <v>4</v>
      </c>
      <c r="X8" s="23" t="str">
        <f>IF(TabelAKPLW686[[#This Row],[AANVANG]]="","",WORKDAY(TabelAKPLW686[[#This Row],[PLAN
KEUZE]],-5*TabelAKPLW686[[#This Row],[weken 
onderh.]],TBLkalender[#Data]))</f>
        <v/>
      </c>
      <c r="Y8" s="24"/>
      <c r="Z8" s="40">
        <f>2</f>
        <v>2</v>
      </c>
      <c r="AA8" s="23" t="str">
        <f>IF(TabelAKPLW686[[#This Row],[AANVANG]]="","",WORKDAY(TabelAKPLW686[[#This Row],[PLAN
OUT]],-5*TabelAKPLW686[[#This Row],[weken 
opmaak]],TBLkalender[#Data]))</f>
        <v/>
      </c>
      <c r="AB8" s="23"/>
      <c r="AC8" s="42">
        <f>1</f>
        <v>1</v>
      </c>
      <c r="AD8" s="23" t="str">
        <f>IF(TabelAKPLW686[[#This Row],[AANVANG]]="","",WORKDAY(TabelAKPLW686[[#This Row],[PLAN
CONTR]],-5*TabelAKPLW686[[#This Row],[weken 
ondert.]],TBLkalender[#Data]))</f>
        <v/>
      </c>
      <c r="AE8" s="23"/>
      <c r="AF8" s="42">
        <f>2</f>
        <v>2</v>
      </c>
      <c r="AG8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8" s="26"/>
      <c r="AI8" s="48">
        <v>2</v>
      </c>
      <c r="AJ8" s="49">
        <v>4</v>
      </c>
      <c r="AK8" s="50">
        <v>10</v>
      </c>
      <c r="AL8" s="51"/>
      <c r="AM8" s="52" t="s">
        <v>1</v>
      </c>
      <c r="AN8" s="53"/>
      <c r="AO8" s="25">
        <f>2</f>
        <v>2</v>
      </c>
      <c r="AP8" s="23" t="str">
        <f>IF(TabelAKPLW686[[#This Row],[EINDE]]="","",TabelAKPLW686[[#This Row],[EINDE]]+7*(TabelAKPLW686[[#This Row],[weken 
evaluatie]]))</f>
        <v/>
      </c>
      <c r="AQ8" s="26"/>
      <c r="AR8" s="27"/>
    </row>
    <row r="9" spans="2:45" s="74" customFormat="1" ht="16.75" customHeight="1" x14ac:dyDescent="0.2">
      <c r="B9" s="14"/>
      <c r="C9" s="15"/>
      <c r="D9" s="17"/>
      <c r="E9" s="28"/>
      <c r="F9" s="20"/>
      <c r="G9" s="18"/>
      <c r="H9" s="19">
        <f>TabelAKPLW686[[#This Row],[BUDGET]]-TabelAKPLW686[[#This Row],[CONTRACT
BEDRAG]]</f>
        <v>0</v>
      </c>
      <c r="I9" s="19"/>
      <c r="J9" s="21"/>
      <c r="K9" s="22"/>
      <c r="L9" s="29" t="str">
        <f>IF(TabelAKPLW686[[#This Row],[AANVANG]]="","",WORKDAY(TabelAKPLW686[[#This Row],[PLAN
behoeften]],-5*TabelAKPLW686[[#This Row],[weken
overleg]],TBLkalender[#Data]))</f>
        <v/>
      </c>
      <c r="M9" s="23"/>
      <c r="N9" s="40">
        <f>1</f>
        <v>1</v>
      </c>
      <c r="O9" s="29" t="str">
        <f>IF(TabelAKPLW686[[#This Row],[AANVANG]]="","",WORKDAY(TabelAKPLW686[[#This Row],[PLAN 
verzenden]],-5*TabelAKPLW686[[#This Row],[weken 
prijsvraag]],TBLkalender[#Data]))</f>
        <v/>
      </c>
      <c r="P9" s="23"/>
      <c r="Q9" s="40">
        <f>1</f>
        <v>1</v>
      </c>
      <c r="R9" s="23" t="str">
        <f>IF(TabelAKPLW686[[#This Row],[AANVANG]]="","",WORKDAY(TabelAKPLW686[[#This Row],[PLAN
offerte]],-5*TabelAKPLW686[[#This Row],[weken 
offerte]],TBLkalender[#Data]))</f>
        <v/>
      </c>
      <c r="S9" s="23"/>
      <c r="T9" s="40">
        <f>3</f>
        <v>3</v>
      </c>
      <c r="U9" s="23" t="str">
        <f>IF(TabelAKPLW686[[#This Row],[AANVANG]]="","",WORKDAY(TabelAKPLW686[[#This Row],[PLAN
SELECTIE]],-5*TabelAKPLW686[[#This Row],[weken 
vergelijk]],TBLkalender[#Data]))</f>
        <v/>
      </c>
      <c r="V9" s="23"/>
      <c r="W9" s="40">
        <f>4</f>
        <v>4</v>
      </c>
      <c r="X9" s="23" t="str">
        <f>IF(TabelAKPLW686[[#This Row],[AANVANG]]="","",WORKDAY(TabelAKPLW686[[#This Row],[PLAN
KEUZE]],-5*TabelAKPLW686[[#This Row],[weken 
onderh.]],TBLkalender[#Data]))</f>
        <v/>
      </c>
      <c r="Y9" s="24"/>
      <c r="Z9" s="40">
        <f>2</f>
        <v>2</v>
      </c>
      <c r="AA9" s="23" t="str">
        <f>IF(TabelAKPLW686[[#This Row],[AANVANG]]="","",WORKDAY(TabelAKPLW686[[#This Row],[PLAN
OUT]],-5*TabelAKPLW686[[#This Row],[weken 
opmaak]],TBLkalender[#Data]))</f>
        <v/>
      </c>
      <c r="AB9" s="23"/>
      <c r="AC9" s="42">
        <f>1</f>
        <v>1</v>
      </c>
      <c r="AD9" s="23" t="str">
        <f>IF(TabelAKPLW686[[#This Row],[AANVANG]]="","",WORKDAY(TabelAKPLW686[[#This Row],[PLAN
CONTR]],-5*TabelAKPLW686[[#This Row],[weken 
ondert.]],TBLkalender[#Data]))</f>
        <v/>
      </c>
      <c r="AE9" s="23"/>
      <c r="AF9" s="42">
        <f>2</f>
        <v>2</v>
      </c>
      <c r="AG9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9" s="26"/>
      <c r="AI9" s="48">
        <v>2</v>
      </c>
      <c r="AJ9" s="49">
        <v>4</v>
      </c>
      <c r="AK9" s="50">
        <v>10</v>
      </c>
      <c r="AL9" s="51"/>
      <c r="AM9" s="52" t="s">
        <v>1</v>
      </c>
      <c r="AN9" s="53"/>
      <c r="AO9" s="25">
        <f>2</f>
        <v>2</v>
      </c>
      <c r="AP9" s="23" t="str">
        <f>IF(TabelAKPLW686[[#This Row],[EINDE]]="","",TabelAKPLW686[[#This Row],[EINDE]]+7*(TabelAKPLW686[[#This Row],[weken 
evaluatie]]))</f>
        <v/>
      </c>
      <c r="AQ9" s="26"/>
      <c r="AR9" s="27"/>
    </row>
    <row r="10" spans="2:45" s="74" customFormat="1" ht="16.75" customHeight="1" x14ac:dyDescent="0.2">
      <c r="B10" s="14"/>
      <c r="C10" s="15"/>
      <c r="D10" s="17"/>
      <c r="E10" s="28"/>
      <c r="F10" s="20"/>
      <c r="G10" s="18"/>
      <c r="H10" s="19">
        <f>TabelAKPLW686[[#This Row],[BUDGET]]-TabelAKPLW686[[#This Row],[CONTRACT
BEDRAG]]</f>
        <v>0</v>
      </c>
      <c r="I10" s="19"/>
      <c r="J10" s="21"/>
      <c r="K10" s="22"/>
      <c r="L10" s="29" t="str">
        <f>IF(TabelAKPLW686[[#This Row],[AANVANG]]="","",WORKDAY(TabelAKPLW686[[#This Row],[PLAN
behoeften]],-5*TabelAKPLW686[[#This Row],[weken
overleg]],TBLkalender[#Data]))</f>
        <v/>
      </c>
      <c r="M10" s="23"/>
      <c r="N10" s="40">
        <f>1</f>
        <v>1</v>
      </c>
      <c r="O10" s="29" t="str">
        <f>IF(TabelAKPLW686[[#This Row],[AANVANG]]="","",WORKDAY(TabelAKPLW686[[#This Row],[PLAN 
verzenden]],-5*TabelAKPLW686[[#This Row],[weken 
prijsvraag]],TBLkalender[#Data]))</f>
        <v/>
      </c>
      <c r="P10" s="23"/>
      <c r="Q10" s="40">
        <f>1</f>
        <v>1</v>
      </c>
      <c r="R10" s="23" t="str">
        <f>IF(TabelAKPLW686[[#This Row],[AANVANG]]="","",WORKDAY(TabelAKPLW686[[#This Row],[PLAN
offerte]],-5*TabelAKPLW686[[#This Row],[weken 
offerte]],TBLkalender[#Data]))</f>
        <v/>
      </c>
      <c r="S10" s="23"/>
      <c r="T10" s="40">
        <f>3</f>
        <v>3</v>
      </c>
      <c r="U10" s="23" t="str">
        <f>IF(TabelAKPLW686[[#This Row],[AANVANG]]="","",WORKDAY(TabelAKPLW686[[#This Row],[PLAN
SELECTIE]],-5*TabelAKPLW686[[#This Row],[weken 
vergelijk]],TBLkalender[#Data]))</f>
        <v/>
      </c>
      <c r="V10" s="23"/>
      <c r="W10" s="40">
        <f>4</f>
        <v>4</v>
      </c>
      <c r="X10" s="23" t="str">
        <f>IF(TabelAKPLW686[[#This Row],[AANVANG]]="","",WORKDAY(TabelAKPLW686[[#This Row],[PLAN
KEUZE]],-5*TabelAKPLW686[[#This Row],[weken 
onderh.]],TBLkalender[#Data]))</f>
        <v/>
      </c>
      <c r="Y10" s="24"/>
      <c r="Z10" s="40">
        <f>2</f>
        <v>2</v>
      </c>
      <c r="AA10" s="23" t="str">
        <f>IF(TabelAKPLW686[[#This Row],[AANVANG]]="","",WORKDAY(TabelAKPLW686[[#This Row],[PLAN
OUT]],-5*TabelAKPLW686[[#This Row],[weken 
opmaak]],TBLkalender[#Data]))</f>
        <v/>
      </c>
      <c r="AB10" s="23"/>
      <c r="AC10" s="42">
        <f>1</f>
        <v>1</v>
      </c>
      <c r="AD10" s="23" t="str">
        <f>IF(TabelAKPLW686[[#This Row],[AANVANG]]="","",WORKDAY(TabelAKPLW686[[#This Row],[PLAN
CONTR]],-5*TabelAKPLW686[[#This Row],[weken 
ondert.]],TBLkalender[#Data]))</f>
        <v/>
      </c>
      <c r="AE10" s="23"/>
      <c r="AF10" s="42">
        <f>2</f>
        <v>2</v>
      </c>
      <c r="AG10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10" s="26"/>
      <c r="AI10" s="48">
        <v>2</v>
      </c>
      <c r="AJ10" s="49">
        <v>4</v>
      </c>
      <c r="AK10" s="50">
        <v>10</v>
      </c>
      <c r="AL10" s="51"/>
      <c r="AM10" s="52" t="s">
        <v>1</v>
      </c>
      <c r="AN10" s="53"/>
      <c r="AO10" s="25">
        <f>2</f>
        <v>2</v>
      </c>
      <c r="AP10" s="23" t="str">
        <f>IF(TabelAKPLW686[[#This Row],[EINDE]]="","",TabelAKPLW686[[#This Row],[EINDE]]+7*(TabelAKPLW686[[#This Row],[weken 
evaluatie]]))</f>
        <v/>
      </c>
      <c r="AQ10" s="26"/>
      <c r="AR10" s="27"/>
    </row>
    <row r="11" spans="2:45" s="74" customFormat="1" ht="16.75" customHeight="1" x14ac:dyDescent="0.2">
      <c r="B11" s="14"/>
      <c r="C11" s="15"/>
      <c r="D11" s="17"/>
      <c r="E11" s="28"/>
      <c r="F11" s="20"/>
      <c r="G11" s="18"/>
      <c r="H11" s="19">
        <f>TabelAKPLW686[[#This Row],[BUDGET]]-TabelAKPLW686[[#This Row],[CONTRACT
BEDRAG]]</f>
        <v>0</v>
      </c>
      <c r="I11" s="19"/>
      <c r="J11" s="21"/>
      <c r="K11" s="22"/>
      <c r="L11" s="29" t="str">
        <f>IF(TabelAKPLW686[[#This Row],[AANVANG]]="","",WORKDAY(TabelAKPLW686[[#This Row],[PLAN
behoeften]],-5*TabelAKPLW686[[#This Row],[weken
overleg]],TBLkalender[#Data]))</f>
        <v/>
      </c>
      <c r="M11" s="23"/>
      <c r="N11" s="40">
        <f>1</f>
        <v>1</v>
      </c>
      <c r="O11" s="29" t="str">
        <f>IF(TabelAKPLW686[[#This Row],[AANVANG]]="","",WORKDAY(TabelAKPLW686[[#This Row],[PLAN 
verzenden]],-5*TabelAKPLW686[[#This Row],[weken 
prijsvraag]],TBLkalender[#Data]))</f>
        <v/>
      </c>
      <c r="P11" s="23"/>
      <c r="Q11" s="40">
        <f>1</f>
        <v>1</v>
      </c>
      <c r="R11" s="23" t="str">
        <f>IF(TabelAKPLW686[[#This Row],[AANVANG]]="","",WORKDAY(TabelAKPLW686[[#This Row],[PLAN
offerte]],-5*TabelAKPLW686[[#This Row],[weken 
offerte]],TBLkalender[#Data]))</f>
        <v/>
      </c>
      <c r="S11" s="23"/>
      <c r="T11" s="40">
        <f>3</f>
        <v>3</v>
      </c>
      <c r="U11" s="23" t="str">
        <f>IF(TabelAKPLW686[[#This Row],[AANVANG]]="","",WORKDAY(TabelAKPLW686[[#This Row],[PLAN
SELECTIE]],-5*TabelAKPLW686[[#This Row],[weken 
vergelijk]],TBLkalender[#Data]))</f>
        <v/>
      </c>
      <c r="V11" s="23"/>
      <c r="W11" s="40">
        <f>4</f>
        <v>4</v>
      </c>
      <c r="X11" s="23" t="str">
        <f>IF(TabelAKPLW686[[#This Row],[AANVANG]]="","",WORKDAY(TabelAKPLW686[[#This Row],[PLAN
KEUZE]],-5*TabelAKPLW686[[#This Row],[weken 
onderh.]],TBLkalender[#Data]))</f>
        <v/>
      </c>
      <c r="Y11" s="24"/>
      <c r="Z11" s="40">
        <f>2</f>
        <v>2</v>
      </c>
      <c r="AA11" s="23" t="str">
        <f>IF(TabelAKPLW686[[#This Row],[AANVANG]]="","",WORKDAY(TabelAKPLW686[[#This Row],[PLAN
OUT]],-5*TabelAKPLW686[[#This Row],[weken 
opmaak]],TBLkalender[#Data]))</f>
        <v/>
      </c>
      <c r="AB11" s="23"/>
      <c r="AC11" s="42">
        <f>1</f>
        <v>1</v>
      </c>
      <c r="AD11" s="23" t="str">
        <f>IF(TabelAKPLW686[[#This Row],[AANVANG]]="","",WORKDAY(TabelAKPLW686[[#This Row],[PLAN
CONTR]],-5*TabelAKPLW686[[#This Row],[weken 
ondert.]],TBLkalender[#Data]))</f>
        <v/>
      </c>
      <c r="AE11" s="23"/>
      <c r="AF11" s="42">
        <f>2</f>
        <v>2</v>
      </c>
      <c r="AG11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11" s="26"/>
      <c r="AI11" s="48">
        <v>2</v>
      </c>
      <c r="AJ11" s="49">
        <v>4</v>
      </c>
      <c r="AK11" s="50">
        <v>10</v>
      </c>
      <c r="AL11" s="51"/>
      <c r="AM11" s="52" t="s">
        <v>1</v>
      </c>
      <c r="AN11" s="53"/>
      <c r="AO11" s="25">
        <f>2</f>
        <v>2</v>
      </c>
      <c r="AP11" s="23" t="str">
        <f>IF(TabelAKPLW686[[#This Row],[EINDE]]="","",TabelAKPLW686[[#This Row],[EINDE]]+7*(TabelAKPLW686[[#This Row],[weken 
evaluatie]]))</f>
        <v/>
      </c>
      <c r="AQ11" s="26"/>
      <c r="AR11" s="27"/>
    </row>
    <row r="12" spans="2:45" s="74" customFormat="1" ht="16.75" customHeight="1" x14ac:dyDescent="0.2">
      <c r="B12" s="14"/>
      <c r="C12" s="15"/>
      <c r="D12" s="17"/>
      <c r="E12" s="28"/>
      <c r="F12" s="20"/>
      <c r="G12" s="18"/>
      <c r="H12" s="19">
        <f>TabelAKPLW686[[#This Row],[BUDGET]]-TabelAKPLW686[[#This Row],[CONTRACT
BEDRAG]]</f>
        <v>0</v>
      </c>
      <c r="I12" s="19"/>
      <c r="J12" s="21"/>
      <c r="K12" s="22"/>
      <c r="L12" s="29" t="str">
        <f>IF(TabelAKPLW686[[#This Row],[AANVANG]]="","",WORKDAY(TabelAKPLW686[[#This Row],[PLAN
behoeften]],-5*TabelAKPLW686[[#This Row],[weken
overleg]],TBLkalender[#Data]))</f>
        <v/>
      </c>
      <c r="M12" s="23"/>
      <c r="N12" s="40">
        <f>1</f>
        <v>1</v>
      </c>
      <c r="O12" s="29" t="str">
        <f>IF(TabelAKPLW686[[#This Row],[AANVANG]]="","",WORKDAY(TabelAKPLW686[[#This Row],[PLAN 
verzenden]],-5*TabelAKPLW686[[#This Row],[weken 
prijsvraag]],TBLkalender[#Data]))</f>
        <v/>
      </c>
      <c r="P12" s="23"/>
      <c r="Q12" s="40">
        <f>1</f>
        <v>1</v>
      </c>
      <c r="R12" s="23" t="str">
        <f>IF(TabelAKPLW686[[#This Row],[AANVANG]]="","",WORKDAY(TabelAKPLW686[[#This Row],[PLAN
offerte]],-5*TabelAKPLW686[[#This Row],[weken 
offerte]],TBLkalender[#Data]))</f>
        <v/>
      </c>
      <c r="S12" s="23"/>
      <c r="T12" s="40">
        <f>3</f>
        <v>3</v>
      </c>
      <c r="U12" s="23" t="str">
        <f>IF(TabelAKPLW686[[#This Row],[AANVANG]]="","",WORKDAY(TabelAKPLW686[[#This Row],[PLAN
SELECTIE]],-5*TabelAKPLW686[[#This Row],[weken 
vergelijk]],TBLkalender[#Data]))</f>
        <v/>
      </c>
      <c r="V12" s="23"/>
      <c r="W12" s="40">
        <f>4</f>
        <v>4</v>
      </c>
      <c r="X12" s="23" t="str">
        <f>IF(TabelAKPLW686[[#This Row],[AANVANG]]="","",WORKDAY(TabelAKPLW686[[#This Row],[PLAN
KEUZE]],-5*TabelAKPLW686[[#This Row],[weken 
onderh.]],TBLkalender[#Data]))</f>
        <v/>
      </c>
      <c r="Y12" s="24"/>
      <c r="Z12" s="40">
        <f>2</f>
        <v>2</v>
      </c>
      <c r="AA12" s="23" t="str">
        <f>IF(TabelAKPLW686[[#This Row],[AANVANG]]="","",WORKDAY(TabelAKPLW686[[#This Row],[PLAN
OUT]],-5*TabelAKPLW686[[#This Row],[weken 
opmaak]],TBLkalender[#Data]))</f>
        <v/>
      </c>
      <c r="AB12" s="23"/>
      <c r="AC12" s="42">
        <f>1</f>
        <v>1</v>
      </c>
      <c r="AD12" s="23" t="str">
        <f>IF(TabelAKPLW686[[#This Row],[AANVANG]]="","",WORKDAY(TabelAKPLW686[[#This Row],[PLAN
CONTR]],-5*TabelAKPLW686[[#This Row],[weken 
ondert.]],TBLkalender[#Data]))</f>
        <v/>
      </c>
      <c r="AE12" s="23"/>
      <c r="AF12" s="42">
        <f>2</f>
        <v>2</v>
      </c>
      <c r="AG12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12" s="26"/>
      <c r="AI12" s="48">
        <v>2</v>
      </c>
      <c r="AJ12" s="49">
        <v>4</v>
      </c>
      <c r="AK12" s="50">
        <v>10</v>
      </c>
      <c r="AL12" s="51"/>
      <c r="AM12" s="52" t="s">
        <v>1</v>
      </c>
      <c r="AN12" s="53"/>
      <c r="AO12" s="25">
        <f>2</f>
        <v>2</v>
      </c>
      <c r="AP12" s="23" t="str">
        <f>IF(TabelAKPLW686[[#This Row],[EINDE]]="","",TabelAKPLW686[[#This Row],[EINDE]]+7*(TabelAKPLW686[[#This Row],[weken 
evaluatie]]))</f>
        <v/>
      </c>
      <c r="AQ12" s="26"/>
      <c r="AR12" s="27"/>
    </row>
    <row r="13" spans="2:45" s="74" customFormat="1" ht="16.75" customHeight="1" x14ac:dyDescent="0.2">
      <c r="B13" s="14"/>
      <c r="C13" s="15"/>
      <c r="D13" s="17"/>
      <c r="E13" s="28"/>
      <c r="F13" s="20"/>
      <c r="G13" s="18"/>
      <c r="H13" s="19">
        <f>TabelAKPLW686[[#This Row],[BUDGET]]-TabelAKPLW686[[#This Row],[CONTRACT
BEDRAG]]</f>
        <v>0</v>
      </c>
      <c r="I13" s="19"/>
      <c r="J13" s="21"/>
      <c r="K13" s="22"/>
      <c r="L13" s="29" t="str">
        <f>IF(TabelAKPLW686[[#This Row],[AANVANG]]="","",WORKDAY(TabelAKPLW686[[#This Row],[PLAN
behoeften]],-5*TabelAKPLW686[[#This Row],[weken
overleg]],TBLkalender[#Data]))</f>
        <v/>
      </c>
      <c r="M13" s="23"/>
      <c r="N13" s="40">
        <f>1</f>
        <v>1</v>
      </c>
      <c r="O13" s="29" t="str">
        <f>IF(TabelAKPLW686[[#This Row],[AANVANG]]="","",WORKDAY(TabelAKPLW686[[#This Row],[PLAN 
verzenden]],-5*TabelAKPLW686[[#This Row],[weken 
prijsvraag]],TBLkalender[#Data]))</f>
        <v/>
      </c>
      <c r="P13" s="23"/>
      <c r="Q13" s="40">
        <f>1</f>
        <v>1</v>
      </c>
      <c r="R13" s="23" t="str">
        <f>IF(TabelAKPLW686[[#This Row],[AANVANG]]="","",WORKDAY(TabelAKPLW686[[#This Row],[PLAN
offerte]],-5*TabelAKPLW686[[#This Row],[weken 
offerte]],TBLkalender[#Data]))</f>
        <v/>
      </c>
      <c r="S13" s="23"/>
      <c r="T13" s="40">
        <f>3</f>
        <v>3</v>
      </c>
      <c r="U13" s="23" t="str">
        <f>IF(TabelAKPLW686[[#This Row],[AANVANG]]="","",WORKDAY(TabelAKPLW686[[#This Row],[PLAN
SELECTIE]],-5*TabelAKPLW686[[#This Row],[weken 
vergelijk]],TBLkalender[#Data]))</f>
        <v/>
      </c>
      <c r="V13" s="23"/>
      <c r="W13" s="40">
        <f>4</f>
        <v>4</v>
      </c>
      <c r="X13" s="23" t="str">
        <f>IF(TabelAKPLW686[[#This Row],[AANVANG]]="","",WORKDAY(TabelAKPLW686[[#This Row],[PLAN
KEUZE]],-5*TabelAKPLW686[[#This Row],[weken 
onderh.]],TBLkalender[#Data]))</f>
        <v/>
      </c>
      <c r="Y13" s="24"/>
      <c r="Z13" s="40">
        <f>2</f>
        <v>2</v>
      </c>
      <c r="AA13" s="23" t="str">
        <f>IF(TabelAKPLW686[[#This Row],[AANVANG]]="","",WORKDAY(TabelAKPLW686[[#This Row],[PLAN
OUT]],-5*TabelAKPLW686[[#This Row],[weken 
opmaak]],TBLkalender[#Data]))</f>
        <v/>
      </c>
      <c r="AB13" s="23"/>
      <c r="AC13" s="42">
        <f>1</f>
        <v>1</v>
      </c>
      <c r="AD13" s="23" t="str">
        <f>IF(TabelAKPLW686[[#This Row],[AANVANG]]="","",WORKDAY(TabelAKPLW686[[#This Row],[PLAN
CONTR]],-5*TabelAKPLW686[[#This Row],[weken 
ondert.]],TBLkalender[#Data]))</f>
        <v/>
      </c>
      <c r="AE13" s="23"/>
      <c r="AF13" s="42">
        <f>2</f>
        <v>2</v>
      </c>
      <c r="AG13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13" s="26"/>
      <c r="AI13" s="48">
        <v>2</v>
      </c>
      <c r="AJ13" s="49">
        <v>4</v>
      </c>
      <c r="AK13" s="50">
        <v>10</v>
      </c>
      <c r="AL13" s="51"/>
      <c r="AM13" s="52" t="s">
        <v>1</v>
      </c>
      <c r="AN13" s="53"/>
      <c r="AO13" s="25">
        <f>2</f>
        <v>2</v>
      </c>
      <c r="AP13" s="23" t="str">
        <f>IF(TabelAKPLW686[[#This Row],[EINDE]]="","",TabelAKPLW686[[#This Row],[EINDE]]+7*(TabelAKPLW686[[#This Row],[weken 
evaluatie]]))</f>
        <v/>
      </c>
      <c r="AQ13" s="26"/>
      <c r="AR13" s="27"/>
    </row>
    <row r="14" spans="2:45" s="74" customFormat="1" ht="16.75" customHeight="1" x14ac:dyDescent="0.2">
      <c r="B14" s="14"/>
      <c r="C14" s="15"/>
      <c r="D14" s="17"/>
      <c r="E14" s="28"/>
      <c r="F14" s="20"/>
      <c r="G14" s="18"/>
      <c r="H14" s="19">
        <f>TabelAKPLW686[[#This Row],[BUDGET]]-TabelAKPLW686[[#This Row],[CONTRACT
BEDRAG]]</f>
        <v>0</v>
      </c>
      <c r="I14" s="19"/>
      <c r="J14" s="21"/>
      <c r="K14" s="22"/>
      <c r="L14" s="29" t="str">
        <f>IF(TabelAKPLW686[[#This Row],[AANVANG]]="","",WORKDAY(TabelAKPLW686[[#This Row],[PLAN
behoeften]],-5*TabelAKPLW686[[#This Row],[weken
overleg]],TBLkalender[#Data]))</f>
        <v/>
      </c>
      <c r="M14" s="23"/>
      <c r="N14" s="40">
        <f>1</f>
        <v>1</v>
      </c>
      <c r="O14" s="29" t="str">
        <f>IF(TabelAKPLW686[[#This Row],[AANVANG]]="","",WORKDAY(TabelAKPLW686[[#This Row],[PLAN 
verzenden]],-5*TabelAKPLW686[[#This Row],[weken 
prijsvraag]],TBLkalender[#Data]))</f>
        <v/>
      </c>
      <c r="P14" s="23"/>
      <c r="Q14" s="40">
        <f>1</f>
        <v>1</v>
      </c>
      <c r="R14" s="23" t="str">
        <f>IF(TabelAKPLW686[[#This Row],[AANVANG]]="","",WORKDAY(TabelAKPLW686[[#This Row],[PLAN
offerte]],-5*TabelAKPLW686[[#This Row],[weken 
offerte]],TBLkalender[#Data]))</f>
        <v/>
      </c>
      <c r="S14" s="23"/>
      <c r="T14" s="40">
        <f>3</f>
        <v>3</v>
      </c>
      <c r="U14" s="23" t="str">
        <f>IF(TabelAKPLW686[[#This Row],[AANVANG]]="","",WORKDAY(TabelAKPLW686[[#This Row],[PLAN
SELECTIE]],-5*TabelAKPLW686[[#This Row],[weken 
vergelijk]],TBLkalender[#Data]))</f>
        <v/>
      </c>
      <c r="V14" s="23"/>
      <c r="W14" s="40">
        <f>4</f>
        <v>4</v>
      </c>
      <c r="X14" s="23" t="str">
        <f>IF(TabelAKPLW686[[#This Row],[AANVANG]]="","",WORKDAY(TabelAKPLW686[[#This Row],[PLAN
KEUZE]],-5*TabelAKPLW686[[#This Row],[weken 
onderh.]],TBLkalender[#Data]))</f>
        <v/>
      </c>
      <c r="Y14" s="24"/>
      <c r="Z14" s="40">
        <f>2</f>
        <v>2</v>
      </c>
      <c r="AA14" s="23" t="str">
        <f>IF(TabelAKPLW686[[#This Row],[AANVANG]]="","",WORKDAY(TabelAKPLW686[[#This Row],[PLAN
OUT]],-5*TabelAKPLW686[[#This Row],[weken 
opmaak]],TBLkalender[#Data]))</f>
        <v/>
      </c>
      <c r="AB14" s="23"/>
      <c r="AC14" s="42">
        <f>1</f>
        <v>1</v>
      </c>
      <c r="AD14" s="23" t="str">
        <f>IF(TabelAKPLW686[[#This Row],[AANVANG]]="","",WORKDAY(TabelAKPLW686[[#This Row],[PLAN
CONTR]],-5*TabelAKPLW686[[#This Row],[weken 
ondert.]],TBLkalender[#Data]))</f>
        <v/>
      </c>
      <c r="AE14" s="23"/>
      <c r="AF14" s="42">
        <f>2</f>
        <v>2</v>
      </c>
      <c r="AG14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14" s="26"/>
      <c r="AI14" s="48">
        <v>2</v>
      </c>
      <c r="AJ14" s="49">
        <v>4</v>
      </c>
      <c r="AK14" s="50">
        <v>10</v>
      </c>
      <c r="AL14" s="51"/>
      <c r="AM14" s="52" t="s">
        <v>1</v>
      </c>
      <c r="AN14" s="53"/>
      <c r="AO14" s="25">
        <f>2</f>
        <v>2</v>
      </c>
      <c r="AP14" s="23" t="str">
        <f>IF(TabelAKPLW686[[#This Row],[EINDE]]="","",TabelAKPLW686[[#This Row],[EINDE]]+7*(TabelAKPLW686[[#This Row],[weken 
evaluatie]]))</f>
        <v/>
      </c>
      <c r="AQ14" s="26"/>
      <c r="AR14" s="27"/>
    </row>
    <row r="15" spans="2:45" s="74" customFormat="1" ht="16.75" customHeight="1" x14ac:dyDescent="0.2">
      <c r="B15" s="14"/>
      <c r="C15" s="15"/>
      <c r="D15" s="17"/>
      <c r="E15" s="28"/>
      <c r="F15" s="20"/>
      <c r="G15" s="18"/>
      <c r="H15" s="19">
        <f>TabelAKPLW686[[#This Row],[BUDGET]]-TabelAKPLW686[[#This Row],[CONTRACT
BEDRAG]]</f>
        <v>0</v>
      </c>
      <c r="I15" s="19"/>
      <c r="J15" s="21"/>
      <c r="K15" s="22"/>
      <c r="L15" s="29" t="str">
        <f>IF(TabelAKPLW686[[#This Row],[AANVANG]]="","",WORKDAY(TabelAKPLW686[[#This Row],[PLAN
behoeften]],-5*TabelAKPLW686[[#This Row],[weken
overleg]],TBLkalender[#Data]))</f>
        <v/>
      </c>
      <c r="M15" s="23"/>
      <c r="N15" s="40">
        <f>1</f>
        <v>1</v>
      </c>
      <c r="O15" s="29" t="str">
        <f>IF(TabelAKPLW686[[#This Row],[AANVANG]]="","",WORKDAY(TabelAKPLW686[[#This Row],[PLAN 
verzenden]],-5*TabelAKPLW686[[#This Row],[weken 
prijsvraag]],TBLkalender[#Data]))</f>
        <v/>
      </c>
      <c r="P15" s="23"/>
      <c r="Q15" s="40">
        <f>1</f>
        <v>1</v>
      </c>
      <c r="R15" s="23" t="str">
        <f>IF(TabelAKPLW686[[#This Row],[AANVANG]]="","",WORKDAY(TabelAKPLW686[[#This Row],[PLAN
offerte]],-5*TabelAKPLW686[[#This Row],[weken 
offerte]],TBLkalender[#Data]))</f>
        <v/>
      </c>
      <c r="S15" s="23"/>
      <c r="T15" s="40">
        <f>3</f>
        <v>3</v>
      </c>
      <c r="U15" s="23" t="str">
        <f>IF(TabelAKPLW686[[#This Row],[AANVANG]]="","",WORKDAY(TabelAKPLW686[[#This Row],[PLAN
SELECTIE]],-5*TabelAKPLW686[[#This Row],[weken 
vergelijk]],TBLkalender[#Data]))</f>
        <v/>
      </c>
      <c r="V15" s="23"/>
      <c r="W15" s="40">
        <f>4</f>
        <v>4</v>
      </c>
      <c r="X15" s="23" t="str">
        <f>IF(TabelAKPLW686[[#This Row],[AANVANG]]="","",WORKDAY(TabelAKPLW686[[#This Row],[PLAN
KEUZE]],-5*TabelAKPLW686[[#This Row],[weken 
onderh.]],TBLkalender[#Data]))</f>
        <v/>
      </c>
      <c r="Y15" s="24"/>
      <c r="Z15" s="40">
        <f>2</f>
        <v>2</v>
      </c>
      <c r="AA15" s="23" t="str">
        <f>IF(TabelAKPLW686[[#This Row],[AANVANG]]="","",WORKDAY(TabelAKPLW686[[#This Row],[PLAN
OUT]],-5*TabelAKPLW686[[#This Row],[weken 
opmaak]],TBLkalender[#Data]))</f>
        <v/>
      </c>
      <c r="AB15" s="23"/>
      <c r="AC15" s="42">
        <f>1</f>
        <v>1</v>
      </c>
      <c r="AD15" s="23" t="str">
        <f>IF(TabelAKPLW686[[#This Row],[AANVANG]]="","",WORKDAY(TabelAKPLW686[[#This Row],[PLAN
CONTR]],-5*TabelAKPLW686[[#This Row],[weken 
ondert.]],TBLkalender[#Data]))</f>
        <v/>
      </c>
      <c r="AE15" s="23"/>
      <c r="AF15" s="42">
        <f>2</f>
        <v>2</v>
      </c>
      <c r="AG15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15" s="26"/>
      <c r="AI15" s="48">
        <v>2</v>
      </c>
      <c r="AJ15" s="49">
        <v>4</v>
      </c>
      <c r="AK15" s="50">
        <v>10</v>
      </c>
      <c r="AL15" s="51"/>
      <c r="AM15" s="52" t="s">
        <v>1</v>
      </c>
      <c r="AN15" s="53"/>
      <c r="AO15" s="25">
        <f>2</f>
        <v>2</v>
      </c>
      <c r="AP15" s="23" t="str">
        <f>IF(TabelAKPLW686[[#This Row],[EINDE]]="","",TabelAKPLW686[[#This Row],[EINDE]]+7*(TabelAKPLW686[[#This Row],[weken 
evaluatie]]))</f>
        <v/>
      </c>
      <c r="AQ15" s="26"/>
      <c r="AR15" s="27"/>
    </row>
    <row r="16" spans="2:45" s="74" customFormat="1" ht="16.75" customHeight="1" x14ac:dyDescent="0.2">
      <c r="B16" s="14"/>
      <c r="C16" s="15"/>
      <c r="D16" s="17"/>
      <c r="E16" s="28"/>
      <c r="F16" s="20"/>
      <c r="G16" s="18"/>
      <c r="H16" s="19">
        <f>TabelAKPLW686[[#This Row],[BUDGET]]-TabelAKPLW686[[#This Row],[CONTRACT
BEDRAG]]</f>
        <v>0</v>
      </c>
      <c r="I16" s="19"/>
      <c r="J16" s="21"/>
      <c r="K16" s="22"/>
      <c r="L16" s="29" t="str">
        <f>IF(TabelAKPLW686[[#This Row],[AANVANG]]="","",WORKDAY(TabelAKPLW686[[#This Row],[PLAN
behoeften]],-5*TabelAKPLW686[[#This Row],[weken
overleg]],TBLkalender[#Data]))</f>
        <v/>
      </c>
      <c r="M16" s="23"/>
      <c r="N16" s="40">
        <f>1</f>
        <v>1</v>
      </c>
      <c r="O16" s="29" t="str">
        <f>IF(TabelAKPLW686[[#This Row],[AANVANG]]="","",WORKDAY(TabelAKPLW686[[#This Row],[PLAN 
verzenden]],-5*TabelAKPLW686[[#This Row],[weken 
prijsvraag]],TBLkalender[#Data]))</f>
        <v/>
      </c>
      <c r="P16" s="23"/>
      <c r="Q16" s="40">
        <f>1</f>
        <v>1</v>
      </c>
      <c r="R16" s="23" t="str">
        <f>IF(TabelAKPLW686[[#This Row],[AANVANG]]="","",WORKDAY(TabelAKPLW686[[#This Row],[PLAN
offerte]],-5*TabelAKPLW686[[#This Row],[weken 
offerte]],TBLkalender[#Data]))</f>
        <v/>
      </c>
      <c r="S16" s="23"/>
      <c r="T16" s="40">
        <f>3</f>
        <v>3</v>
      </c>
      <c r="U16" s="23" t="str">
        <f>IF(TabelAKPLW686[[#This Row],[AANVANG]]="","",WORKDAY(TabelAKPLW686[[#This Row],[PLAN
SELECTIE]],-5*TabelAKPLW686[[#This Row],[weken 
vergelijk]],TBLkalender[#Data]))</f>
        <v/>
      </c>
      <c r="V16" s="23"/>
      <c r="W16" s="40">
        <f>4</f>
        <v>4</v>
      </c>
      <c r="X16" s="23" t="str">
        <f>IF(TabelAKPLW686[[#This Row],[AANVANG]]="","",WORKDAY(TabelAKPLW686[[#This Row],[PLAN
KEUZE]],-5*TabelAKPLW686[[#This Row],[weken 
onderh.]],TBLkalender[#Data]))</f>
        <v/>
      </c>
      <c r="Y16" s="24"/>
      <c r="Z16" s="40">
        <f>2</f>
        <v>2</v>
      </c>
      <c r="AA16" s="23" t="str">
        <f>IF(TabelAKPLW686[[#This Row],[AANVANG]]="","",WORKDAY(TabelAKPLW686[[#This Row],[PLAN
OUT]],-5*TabelAKPLW686[[#This Row],[weken 
opmaak]],TBLkalender[#Data]))</f>
        <v/>
      </c>
      <c r="AB16" s="23"/>
      <c r="AC16" s="42">
        <f>1</f>
        <v>1</v>
      </c>
      <c r="AD16" s="23" t="str">
        <f>IF(TabelAKPLW686[[#This Row],[AANVANG]]="","",WORKDAY(TabelAKPLW686[[#This Row],[PLAN
CONTR]],-5*TabelAKPLW686[[#This Row],[weken 
ondert.]],TBLkalender[#Data]))</f>
        <v/>
      </c>
      <c r="AE16" s="23"/>
      <c r="AF16" s="42">
        <f>2</f>
        <v>2</v>
      </c>
      <c r="AG16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16" s="26"/>
      <c r="AI16" s="48">
        <v>2</v>
      </c>
      <c r="AJ16" s="49">
        <v>4</v>
      </c>
      <c r="AK16" s="50">
        <v>10</v>
      </c>
      <c r="AL16" s="51"/>
      <c r="AM16" s="52" t="s">
        <v>1</v>
      </c>
      <c r="AN16" s="53"/>
      <c r="AO16" s="25">
        <f>2</f>
        <v>2</v>
      </c>
      <c r="AP16" s="23" t="str">
        <f>IF(TabelAKPLW686[[#This Row],[EINDE]]="","",TabelAKPLW686[[#This Row],[EINDE]]+7*(TabelAKPLW686[[#This Row],[weken 
evaluatie]]))</f>
        <v/>
      </c>
      <c r="AQ16" s="26"/>
      <c r="AR16" s="27"/>
    </row>
    <row r="17" spans="2:44" s="74" customFormat="1" ht="16.75" customHeight="1" x14ac:dyDescent="0.2">
      <c r="B17" s="14"/>
      <c r="C17" s="15"/>
      <c r="D17" s="17"/>
      <c r="E17" s="28"/>
      <c r="F17" s="20"/>
      <c r="G17" s="18"/>
      <c r="H17" s="19">
        <f>TabelAKPLW686[[#This Row],[BUDGET]]-TabelAKPLW686[[#This Row],[CONTRACT
BEDRAG]]</f>
        <v>0</v>
      </c>
      <c r="I17" s="19"/>
      <c r="J17" s="21"/>
      <c r="K17" s="22"/>
      <c r="L17" s="29" t="str">
        <f>IF(TabelAKPLW686[[#This Row],[AANVANG]]="","",WORKDAY(TabelAKPLW686[[#This Row],[PLAN
behoeften]],-5*TabelAKPLW686[[#This Row],[weken
overleg]],TBLkalender[#Data]))</f>
        <v/>
      </c>
      <c r="M17" s="23"/>
      <c r="N17" s="40">
        <f>1</f>
        <v>1</v>
      </c>
      <c r="O17" s="29" t="str">
        <f>IF(TabelAKPLW686[[#This Row],[AANVANG]]="","",WORKDAY(TabelAKPLW686[[#This Row],[PLAN 
verzenden]],-5*TabelAKPLW686[[#This Row],[weken 
prijsvraag]],TBLkalender[#Data]))</f>
        <v/>
      </c>
      <c r="P17" s="23"/>
      <c r="Q17" s="40">
        <f>1</f>
        <v>1</v>
      </c>
      <c r="R17" s="23" t="str">
        <f>IF(TabelAKPLW686[[#This Row],[AANVANG]]="","",WORKDAY(TabelAKPLW686[[#This Row],[PLAN
offerte]],-5*TabelAKPLW686[[#This Row],[weken 
offerte]],TBLkalender[#Data]))</f>
        <v/>
      </c>
      <c r="S17" s="23"/>
      <c r="T17" s="40">
        <f>3</f>
        <v>3</v>
      </c>
      <c r="U17" s="23" t="str">
        <f>IF(TabelAKPLW686[[#This Row],[AANVANG]]="","",WORKDAY(TabelAKPLW686[[#This Row],[PLAN
SELECTIE]],-5*TabelAKPLW686[[#This Row],[weken 
vergelijk]],TBLkalender[#Data]))</f>
        <v/>
      </c>
      <c r="V17" s="23"/>
      <c r="W17" s="40">
        <f>4</f>
        <v>4</v>
      </c>
      <c r="X17" s="23" t="str">
        <f>IF(TabelAKPLW686[[#This Row],[AANVANG]]="","",WORKDAY(TabelAKPLW686[[#This Row],[PLAN
KEUZE]],-5*TabelAKPLW686[[#This Row],[weken 
onderh.]],TBLkalender[#Data]))</f>
        <v/>
      </c>
      <c r="Y17" s="24"/>
      <c r="Z17" s="40">
        <f>2</f>
        <v>2</v>
      </c>
      <c r="AA17" s="23" t="str">
        <f>IF(TabelAKPLW686[[#This Row],[AANVANG]]="","",WORKDAY(TabelAKPLW686[[#This Row],[PLAN
OUT]],-5*TabelAKPLW686[[#This Row],[weken 
opmaak]],TBLkalender[#Data]))</f>
        <v/>
      </c>
      <c r="AB17" s="23"/>
      <c r="AC17" s="42">
        <f>1</f>
        <v>1</v>
      </c>
      <c r="AD17" s="23" t="str">
        <f>IF(TabelAKPLW686[[#This Row],[AANVANG]]="","",WORKDAY(TabelAKPLW686[[#This Row],[PLAN
CONTR]],-5*TabelAKPLW686[[#This Row],[weken 
ondert.]],TBLkalender[#Data]))</f>
        <v/>
      </c>
      <c r="AE17" s="23"/>
      <c r="AF17" s="42">
        <f>2</f>
        <v>2</v>
      </c>
      <c r="AG17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17" s="26"/>
      <c r="AI17" s="48">
        <v>2</v>
      </c>
      <c r="AJ17" s="49">
        <v>4</v>
      </c>
      <c r="AK17" s="50">
        <v>10</v>
      </c>
      <c r="AL17" s="51"/>
      <c r="AM17" s="52" t="s">
        <v>1</v>
      </c>
      <c r="AN17" s="53"/>
      <c r="AO17" s="25">
        <f>2</f>
        <v>2</v>
      </c>
      <c r="AP17" s="23" t="str">
        <f>IF(TabelAKPLW686[[#This Row],[EINDE]]="","",TabelAKPLW686[[#This Row],[EINDE]]+7*(TabelAKPLW686[[#This Row],[weken 
evaluatie]]))</f>
        <v/>
      </c>
      <c r="AQ17" s="26"/>
      <c r="AR17" s="27"/>
    </row>
    <row r="18" spans="2:44" s="74" customFormat="1" ht="16.75" customHeight="1" x14ac:dyDescent="0.2">
      <c r="B18" s="14"/>
      <c r="C18" s="15"/>
      <c r="D18" s="17"/>
      <c r="E18" s="28"/>
      <c r="F18" s="20"/>
      <c r="G18" s="18"/>
      <c r="H18" s="19">
        <f>TabelAKPLW686[[#This Row],[BUDGET]]-TabelAKPLW686[[#This Row],[CONTRACT
BEDRAG]]</f>
        <v>0</v>
      </c>
      <c r="I18" s="19"/>
      <c r="J18" s="21"/>
      <c r="K18" s="22"/>
      <c r="L18" s="29" t="str">
        <f>IF(TabelAKPLW686[[#This Row],[AANVANG]]="","",WORKDAY(TabelAKPLW686[[#This Row],[PLAN
behoeften]],-5*TabelAKPLW686[[#This Row],[weken
overleg]],TBLkalender[#Data]))</f>
        <v/>
      </c>
      <c r="M18" s="23"/>
      <c r="N18" s="40">
        <f>1</f>
        <v>1</v>
      </c>
      <c r="O18" s="29" t="str">
        <f>IF(TabelAKPLW686[[#This Row],[AANVANG]]="","",WORKDAY(TabelAKPLW686[[#This Row],[PLAN 
verzenden]],-5*TabelAKPLW686[[#This Row],[weken 
prijsvraag]],TBLkalender[#Data]))</f>
        <v/>
      </c>
      <c r="P18" s="23"/>
      <c r="Q18" s="40">
        <f>1</f>
        <v>1</v>
      </c>
      <c r="R18" s="23" t="str">
        <f>IF(TabelAKPLW686[[#This Row],[AANVANG]]="","",WORKDAY(TabelAKPLW686[[#This Row],[PLAN
offerte]],-5*TabelAKPLW686[[#This Row],[weken 
offerte]],TBLkalender[#Data]))</f>
        <v/>
      </c>
      <c r="S18" s="23"/>
      <c r="T18" s="40">
        <f>3</f>
        <v>3</v>
      </c>
      <c r="U18" s="23" t="str">
        <f>IF(TabelAKPLW686[[#This Row],[AANVANG]]="","",WORKDAY(TabelAKPLW686[[#This Row],[PLAN
SELECTIE]],-5*TabelAKPLW686[[#This Row],[weken 
vergelijk]],TBLkalender[#Data]))</f>
        <v/>
      </c>
      <c r="V18" s="23"/>
      <c r="W18" s="40">
        <f>4</f>
        <v>4</v>
      </c>
      <c r="X18" s="23" t="str">
        <f>IF(TabelAKPLW686[[#This Row],[AANVANG]]="","",WORKDAY(TabelAKPLW686[[#This Row],[PLAN
KEUZE]],-5*TabelAKPLW686[[#This Row],[weken 
onderh.]],TBLkalender[#Data]))</f>
        <v/>
      </c>
      <c r="Y18" s="24"/>
      <c r="Z18" s="40">
        <f>2</f>
        <v>2</v>
      </c>
      <c r="AA18" s="23" t="str">
        <f>IF(TabelAKPLW686[[#This Row],[AANVANG]]="","",WORKDAY(TabelAKPLW686[[#This Row],[PLAN
OUT]],-5*TabelAKPLW686[[#This Row],[weken 
opmaak]],TBLkalender[#Data]))</f>
        <v/>
      </c>
      <c r="AB18" s="23"/>
      <c r="AC18" s="42">
        <f>1</f>
        <v>1</v>
      </c>
      <c r="AD18" s="23" t="str">
        <f>IF(TabelAKPLW686[[#This Row],[AANVANG]]="","",WORKDAY(TabelAKPLW686[[#This Row],[PLAN
CONTR]],-5*TabelAKPLW686[[#This Row],[weken 
ondert.]],TBLkalender[#Data]))</f>
        <v/>
      </c>
      <c r="AE18" s="23"/>
      <c r="AF18" s="42">
        <f>2</f>
        <v>2</v>
      </c>
      <c r="AG18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18" s="26"/>
      <c r="AI18" s="48">
        <v>2</v>
      </c>
      <c r="AJ18" s="60">
        <v>4</v>
      </c>
      <c r="AK18" s="60">
        <v>10</v>
      </c>
      <c r="AL18" s="51"/>
      <c r="AM18" s="52" t="s">
        <v>1</v>
      </c>
      <c r="AN18" s="53"/>
      <c r="AO18" s="25">
        <f>2</f>
        <v>2</v>
      </c>
      <c r="AP18" s="23" t="str">
        <f>IF(TabelAKPLW686[[#This Row],[EINDE]]="","",TabelAKPLW686[[#This Row],[EINDE]]+7*(TabelAKPLW686[[#This Row],[weken 
evaluatie]]))</f>
        <v/>
      </c>
      <c r="AQ18" s="26"/>
      <c r="AR18" s="27"/>
    </row>
    <row r="19" spans="2:44" s="74" customFormat="1" ht="16.75" customHeight="1" x14ac:dyDescent="0.2">
      <c r="B19" s="30"/>
      <c r="C19" s="15"/>
      <c r="D19" s="31"/>
      <c r="E19" s="28"/>
      <c r="F19" s="20"/>
      <c r="G19" s="18"/>
      <c r="H19" s="19">
        <f>TabelAKPLW686[[#This Row],[BUDGET]]-TabelAKPLW686[[#This Row],[CONTRACT
BEDRAG]]</f>
        <v>0</v>
      </c>
      <c r="I19" s="19"/>
      <c r="J19" s="15"/>
      <c r="K19" s="22"/>
      <c r="L19" s="29" t="str">
        <f>IF(TabelAKPLW686[[#This Row],[AANVANG]]="","",WORKDAY(TabelAKPLW686[[#This Row],[PLAN
behoeften]],-5*TabelAKPLW686[[#This Row],[weken
overleg]],TBLkalender[#Data]))</f>
        <v/>
      </c>
      <c r="M19" s="23"/>
      <c r="N19" s="40">
        <f>1</f>
        <v>1</v>
      </c>
      <c r="O19" s="29" t="str">
        <f>IF(TabelAKPLW686[[#This Row],[AANVANG]]="","",WORKDAY(TabelAKPLW686[[#This Row],[PLAN 
verzenden]],-5*TabelAKPLW686[[#This Row],[weken 
prijsvraag]],TBLkalender[#Data]))</f>
        <v/>
      </c>
      <c r="P19" s="23"/>
      <c r="Q19" s="40">
        <f>1</f>
        <v>1</v>
      </c>
      <c r="R19" s="23" t="str">
        <f>IF(TabelAKPLW686[[#This Row],[AANVANG]]="","",WORKDAY(TabelAKPLW686[[#This Row],[PLAN
offerte]],-5*TabelAKPLW686[[#This Row],[weken 
offerte]],TBLkalender[#Data]))</f>
        <v/>
      </c>
      <c r="S19" s="23"/>
      <c r="T19" s="40">
        <f>3</f>
        <v>3</v>
      </c>
      <c r="U19" s="23" t="str">
        <f>IF(TabelAKPLW686[[#This Row],[AANVANG]]="","",WORKDAY(TabelAKPLW686[[#This Row],[PLAN
SELECTIE]],-5*TabelAKPLW686[[#This Row],[weken 
vergelijk]],TBLkalender[#Data]))</f>
        <v/>
      </c>
      <c r="V19" s="23"/>
      <c r="W19" s="40">
        <f>4</f>
        <v>4</v>
      </c>
      <c r="X19" s="23" t="str">
        <f>IF(TabelAKPLW686[[#This Row],[AANVANG]]="","",WORKDAY(TabelAKPLW686[[#This Row],[PLAN
KEUZE]],-5*TabelAKPLW686[[#This Row],[weken 
onderh.]],TBLkalender[#Data]))</f>
        <v/>
      </c>
      <c r="Y19" s="24"/>
      <c r="Z19" s="40">
        <f>2</f>
        <v>2</v>
      </c>
      <c r="AA19" s="23" t="str">
        <f>IF(TabelAKPLW686[[#This Row],[AANVANG]]="","",WORKDAY(TabelAKPLW686[[#This Row],[PLAN
OUT]],-5*TabelAKPLW686[[#This Row],[weken 
opmaak]],TBLkalender[#Data]))</f>
        <v/>
      </c>
      <c r="AB19" s="23"/>
      <c r="AC19" s="42">
        <f>1</f>
        <v>1</v>
      </c>
      <c r="AD19" s="23" t="str">
        <f>IF(TabelAKPLW686[[#This Row],[AANVANG]]="","",WORKDAY(TabelAKPLW686[[#This Row],[PLAN
CONTR]],-5*TabelAKPLW686[[#This Row],[weken 
ondert.]],TBLkalender[#Data]))</f>
        <v/>
      </c>
      <c r="AE19" s="23"/>
      <c r="AF19" s="42">
        <f>2</f>
        <v>2</v>
      </c>
      <c r="AG19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19" s="26"/>
      <c r="AI19" s="48">
        <v>1</v>
      </c>
      <c r="AJ19" s="49">
        <v>1</v>
      </c>
      <c r="AK19" s="50">
        <v>1</v>
      </c>
      <c r="AL19" s="51"/>
      <c r="AM19" s="52" t="s">
        <v>1</v>
      </c>
      <c r="AN19" s="53"/>
      <c r="AO19" s="25">
        <f>2</f>
        <v>2</v>
      </c>
      <c r="AP19" s="23" t="str">
        <f>IF(TabelAKPLW686[[#This Row],[EINDE]]="","",TabelAKPLW686[[#This Row],[EINDE]]+7*(TabelAKPLW686[[#This Row],[weken 
evaluatie]]))</f>
        <v/>
      </c>
      <c r="AQ19" s="26"/>
      <c r="AR19" s="27"/>
    </row>
    <row r="20" spans="2:44" s="74" customFormat="1" ht="16.75" customHeight="1" x14ac:dyDescent="0.2">
      <c r="B20" s="14"/>
      <c r="C20" s="15"/>
      <c r="D20" s="17"/>
      <c r="E20" s="28"/>
      <c r="F20" s="20"/>
      <c r="G20" s="18"/>
      <c r="H20" s="19">
        <f>TabelAKPLW686[[#This Row],[BUDGET]]-TabelAKPLW686[[#This Row],[CONTRACT
BEDRAG]]</f>
        <v>0</v>
      </c>
      <c r="I20" s="19"/>
      <c r="J20" s="21"/>
      <c r="K20" s="22"/>
      <c r="L20" s="29" t="str">
        <f>IF(TabelAKPLW686[[#This Row],[AANVANG]]="","",WORKDAY(TabelAKPLW686[[#This Row],[PLAN
behoeften]],-5*TabelAKPLW686[[#This Row],[weken
overleg]],TBLkalender[#Data]))</f>
        <v/>
      </c>
      <c r="M20" s="23"/>
      <c r="N20" s="40">
        <f>1</f>
        <v>1</v>
      </c>
      <c r="O20" s="29" t="str">
        <f>IF(TabelAKPLW686[[#This Row],[AANVANG]]="","",WORKDAY(TabelAKPLW686[[#This Row],[PLAN 
verzenden]],-5*TabelAKPLW686[[#This Row],[weken 
prijsvraag]],TBLkalender[#Data]))</f>
        <v/>
      </c>
      <c r="P20" s="23"/>
      <c r="Q20" s="40">
        <f>1</f>
        <v>1</v>
      </c>
      <c r="R20" s="23" t="str">
        <f>IF(TabelAKPLW686[[#This Row],[AANVANG]]="","",WORKDAY(TabelAKPLW686[[#This Row],[PLAN
offerte]],-5*TabelAKPLW686[[#This Row],[weken 
offerte]],TBLkalender[#Data]))</f>
        <v/>
      </c>
      <c r="S20" s="23"/>
      <c r="T20" s="40">
        <f>3</f>
        <v>3</v>
      </c>
      <c r="U20" s="23" t="str">
        <f>IF(TabelAKPLW686[[#This Row],[AANVANG]]="","",WORKDAY(TabelAKPLW686[[#This Row],[PLAN
SELECTIE]],-5*TabelAKPLW686[[#This Row],[weken 
vergelijk]],TBLkalender[#Data]))</f>
        <v/>
      </c>
      <c r="V20" s="23"/>
      <c r="W20" s="40">
        <f>4</f>
        <v>4</v>
      </c>
      <c r="X20" s="23" t="str">
        <f>IF(TabelAKPLW686[[#This Row],[AANVANG]]="","",WORKDAY(TabelAKPLW686[[#This Row],[PLAN
KEUZE]],-5*TabelAKPLW686[[#This Row],[weken 
onderh.]],TBLkalender[#Data]))</f>
        <v/>
      </c>
      <c r="Y20" s="24"/>
      <c r="Z20" s="40">
        <f>2</f>
        <v>2</v>
      </c>
      <c r="AA20" s="23" t="str">
        <f>IF(TabelAKPLW686[[#This Row],[AANVANG]]="","",WORKDAY(TabelAKPLW686[[#This Row],[PLAN
OUT]],-5*TabelAKPLW686[[#This Row],[weken 
opmaak]],TBLkalender[#Data]))</f>
        <v/>
      </c>
      <c r="AB20" s="23"/>
      <c r="AC20" s="42">
        <f>1</f>
        <v>1</v>
      </c>
      <c r="AD20" s="23" t="str">
        <f>IF(TabelAKPLW686[[#This Row],[AANVANG]]="","",WORKDAY(TabelAKPLW686[[#This Row],[PLAN
CONTR]],-5*TabelAKPLW686[[#This Row],[weken 
ondert.]],TBLkalender[#Data]))</f>
        <v/>
      </c>
      <c r="AE20" s="23"/>
      <c r="AF20" s="42">
        <f>2</f>
        <v>2</v>
      </c>
      <c r="AG20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20" s="26"/>
      <c r="AI20" s="48">
        <v>2</v>
      </c>
      <c r="AJ20" s="60">
        <v>4</v>
      </c>
      <c r="AK20" s="60">
        <v>10</v>
      </c>
      <c r="AL20" s="51"/>
      <c r="AM20" s="52" t="s">
        <v>1</v>
      </c>
      <c r="AN20" s="53"/>
      <c r="AO20" s="25">
        <f>2</f>
        <v>2</v>
      </c>
      <c r="AP20" s="23" t="str">
        <f>IF(TabelAKPLW686[[#This Row],[EINDE]]="","",TabelAKPLW686[[#This Row],[EINDE]]+7*(TabelAKPLW686[[#This Row],[weken 
evaluatie]]))</f>
        <v/>
      </c>
      <c r="AQ20" s="26"/>
      <c r="AR20" s="27"/>
    </row>
    <row r="21" spans="2:44" s="74" customFormat="1" ht="16.75" customHeight="1" x14ac:dyDescent="0.2">
      <c r="B21" s="14"/>
      <c r="C21" s="15"/>
      <c r="D21" s="17"/>
      <c r="E21" s="28"/>
      <c r="F21" s="20"/>
      <c r="G21" s="18"/>
      <c r="H21" s="19">
        <f>TabelAKPLW686[[#This Row],[BUDGET]]-TabelAKPLW686[[#This Row],[CONTRACT
BEDRAG]]</f>
        <v>0</v>
      </c>
      <c r="I21" s="19"/>
      <c r="J21" s="21"/>
      <c r="K21" s="22"/>
      <c r="L21" s="29" t="str">
        <f>IF(TabelAKPLW686[[#This Row],[AANVANG]]="","",WORKDAY(TabelAKPLW686[[#This Row],[PLAN
behoeften]],-5*TabelAKPLW686[[#This Row],[weken
overleg]],TBLkalender[#Data]))</f>
        <v/>
      </c>
      <c r="M21" s="23"/>
      <c r="N21" s="40">
        <f>1</f>
        <v>1</v>
      </c>
      <c r="O21" s="29" t="str">
        <f>IF(TabelAKPLW686[[#This Row],[AANVANG]]="","",WORKDAY(TabelAKPLW686[[#This Row],[PLAN 
verzenden]],-5*TabelAKPLW686[[#This Row],[weken 
prijsvraag]],TBLkalender[#Data]))</f>
        <v/>
      </c>
      <c r="P21" s="23"/>
      <c r="Q21" s="40">
        <f>1</f>
        <v>1</v>
      </c>
      <c r="R21" s="23" t="str">
        <f>IF(TabelAKPLW686[[#This Row],[AANVANG]]="","",WORKDAY(TabelAKPLW686[[#This Row],[PLAN
offerte]],-5*TabelAKPLW686[[#This Row],[weken 
offerte]],TBLkalender[#Data]))</f>
        <v/>
      </c>
      <c r="S21" s="23"/>
      <c r="T21" s="40">
        <f>3</f>
        <v>3</v>
      </c>
      <c r="U21" s="23" t="str">
        <f>IF(TabelAKPLW686[[#This Row],[AANVANG]]="","",WORKDAY(TabelAKPLW686[[#This Row],[PLAN
SELECTIE]],-5*TabelAKPLW686[[#This Row],[weken 
vergelijk]],TBLkalender[#Data]))</f>
        <v/>
      </c>
      <c r="V21" s="23"/>
      <c r="W21" s="40">
        <f>4</f>
        <v>4</v>
      </c>
      <c r="X21" s="23" t="str">
        <f>IF(TabelAKPLW686[[#This Row],[AANVANG]]="","",WORKDAY(TabelAKPLW686[[#This Row],[PLAN
KEUZE]],-5*TabelAKPLW686[[#This Row],[weken 
onderh.]],TBLkalender[#Data]))</f>
        <v/>
      </c>
      <c r="Y21" s="24"/>
      <c r="Z21" s="40">
        <f>2</f>
        <v>2</v>
      </c>
      <c r="AA21" s="23" t="str">
        <f>IF(TabelAKPLW686[[#This Row],[AANVANG]]="","",WORKDAY(TabelAKPLW686[[#This Row],[PLAN
OUT]],-5*TabelAKPLW686[[#This Row],[weken 
opmaak]],TBLkalender[#Data]))</f>
        <v/>
      </c>
      <c r="AB21" s="23"/>
      <c r="AC21" s="42">
        <f>1</f>
        <v>1</v>
      </c>
      <c r="AD21" s="23" t="str">
        <f>IF(TabelAKPLW686[[#This Row],[AANVANG]]="","",WORKDAY(TabelAKPLW686[[#This Row],[PLAN
CONTR]],-5*TabelAKPLW686[[#This Row],[weken 
ondert.]],TBLkalender[#Data]))</f>
        <v/>
      </c>
      <c r="AE21" s="23"/>
      <c r="AF21" s="42">
        <f>2</f>
        <v>2</v>
      </c>
      <c r="AG21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21" s="23"/>
      <c r="AI21" s="48">
        <v>2</v>
      </c>
      <c r="AJ21" s="49">
        <v>4</v>
      </c>
      <c r="AK21" s="50">
        <v>10</v>
      </c>
      <c r="AL21" s="51"/>
      <c r="AM21" s="52" t="s">
        <v>1</v>
      </c>
      <c r="AN21" s="53"/>
      <c r="AO21" s="25">
        <f>2</f>
        <v>2</v>
      </c>
      <c r="AP21" s="23" t="str">
        <f>IF(TabelAKPLW686[[#This Row],[EINDE]]="","",TabelAKPLW686[[#This Row],[EINDE]]+7*(TabelAKPLW686[[#This Row],[weken 
evaluatie]]))</f>
        <v/>
      </c>
      <c r="AQ21" s="26"/>
      <c r="AR21" s="27"/>
    </row>
    <row r="22" spans="2:44" s="74" customFormat="1" ht="16.75" customHeight="1" x14ac:dyDescent="0.2">
      <c r="B22" s="14"/>
      <c r="C22" s="15"/>
      <c r="D22" s="17"/>
      <c r="E22" s="28"/>
      <c r="F22" s="20"/>
      <c r="G22" s="18"/>
      <c r="H22" s="19">
        <f>TabelAKPLW686[[#This Row],[BUDGET]]-TabelAKPLW686[[#This Row],[CONTRACT
BEDRAG]]</f>
        <v>0</v>
      </c>
      <c r="I22" s="19"/>
      <c r="J22" s="21"/>
      <c r="K22" s="22"/>
      <c r="L22" s="29" t="str">
        <f>IF(TabelAKPLW686[[#This Row],[AANVANG]]="","",WORKDAY(TabelAKPLW686[[#This Row],[PLAN
behoeften]],-5*TabelAKPLW686[[#This Row],[weken
overleg]],TBLkalender[#Data]))</f>
        <v/>
      </c>
      <c r="M22" s="23"/>
      <c r="N22" s="40">
        <f>1</f>
        <v>1</v>
      </c>
      <c r="O22" s="29" t="str">
        <f>IF(TabelAKPLW686[[#This Row],[AANVANG]]="","",WORKDAY(TabelAKPLW686[[#This Row],[PLAN 
verzenden]],-5*TabelAKPLW686[[#This Row],[weken 
prijsvraag]],TBLkalender[#Data]))</f>
        <v/>
      </c>
      <c r="P22" s="23"/>
      <c r="Q22" s="40">
        <f>1</f>
        <v>1</v>
      </c>
      <c r="R22" s="23" t="str">
        <f>IF(TabelAKPLW686[[#This Row],[AANVANG]]="","",WORKDAY(TabelAKPLW686[[#This Row],[PLAN
offerte]],-5*TabelAKPLW686[[#This Row],[weken 
offerte]],TBLkalender[#Data]))</f>
        <v/>
      </c>
      <c r="S22" s="23"/>
      <c r="T22" s="40">
        <f>3</f>
        <v>3</v>
      </c>
      <c r="U22" s="23" t="str">
        <f>IF(TabelAKPLW686[[#This Row],[AANVANG]]="","",WORKDAY(TabelAKPLW686[[#This Row],[PLAN
SELECTIE]],-5*TabelAKPLW686[[#This Row],[weken 
vergelijk]],TBLkalender[#Data]))</f>
        <v/>
      </c>
      <c r="V22" s="23"/>
      <c r="W22" s="40">
        <f>4</f>
        <v>4</v>
      </c>
      <c r="X22" s="23" t="str">
        <f>IF(TabelAKPLW686[[#This Row],[AANVANG]]="","",WORKDAY(TabelAKPLW686[[#This Row],[PLAN
KEUZE]],-5*TabelAKPLW686[[#This Row],[weken 
onderh.]],TBLkalender[#Data]))</f>
        <v/>
      </c>
      <c r="Y22" s="24"/>
      <c r="Z22" s="40">
        <f>2</f>
        <v>2</v>
      </c>
      <c r="AA22" s="23" t="str">
        <f>IF(TabelAKPLW686[[#This Row],[AANVANG]]="","",WORKDAY(TabelAKPLW686[[#This Row],[PLAN
OUT]],-5*TabelAKPLW686[[#This Row],[weken 
opmaak]],TBLkalender[#Data]))</f>
        <v/>
      </c>
      <c r="AB22" s="23"/>
      <c r="AC22" s="42">
        <f>1</f>
        <v>1</v>
      </c>
      <c r="AD22" s="23" t="str">
        <f>IF(TabelAKPLW686[[#This Row],[AANVANG]]="","",WORKDAY(TabelAKPLW686[[#This Row],[PLAN
CONTR]],-5*TabelAKPLW686[[#This Row],[weken 
ondert.]],TBLkalender[#Data]))</f>
        <v/>
      </c>
      <c r="AE22" s="23"/>
      <c r="AF22" s="42">
        <f>2</f>
        <v>2</v>
      </c>
      <c r="AG22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22" s="26"/>
      <c r="AI22" s="48">
        <v>2</v>
      </c>
      <c r="AJ22" s="49">
        <v>4</v>
      </c>
      <c r="AK22" s="50">
        <v>10</v>
      </c>
      <c r="AL22" s="51"/>
      <c r="AM22" s="52" t="s">
        <v>1</v>
      </c>
      <c r="AN22" s="53"/>
      <c r="AO22" s="25">
        <f>2</f>
        <v>2</v>
      </c>
      <c r="AP22" s="23" t="str">
        <f>IF(TabelAKPLW686[[#This Row],[EINDE]]="","",TabelAKPLW686[[#This Row],[EINDE]]+7*(TabelAKPLW686[[#This Row],[weken 
evaluatie]]))</f>
        <v/>
      </c>
      <c r="AQ22" s="26"/>
      <c r="AR22" s="27"/>
    </row>
    <row r="23" spans="2:44" s="74" customFormat="1" ht="16.75" customHeight="1" x14ac:dyDescent="0.2">
      <c r="B23" s="14"/>
      <c r="C23" s="15"/>
      <c r="D23" s="17"/>
      <c r="E23" s="28"/>
      <c r="F23" s="20"/>
      <c r="G23" s="18"/>
      <c r="H23" s="19">
        <f>TabelAKPLW686[[#This Row],[BUDGET]]-TabelAKPLW686[[#This Row],[CONTRACT
BEDRAG]]</f>
        <v>0</v>
      </c>
      <c r="I23" s="19"/>
      <c r="J23" s="21"/>
      <c r="K23" s="22"/>
      <c r="L23" s="29" t="str">
        <f>IF(TabelAKPLW686[[#This Row],[AANVANG]]="","",WORKDAY(TabelAKPLW686[[#This Row],[PLAN
behoeften]],-5*TabelAKPLW686[[#This Row],[weken
overleg]],TBLkalender[#Data]))</f>
        <v/>
      </c>
      <c r="M23" s="23"/>
      <c r="N23" s="40">
        <f>1</f>
        <v>1</v>
      </c>
      <c r="O23" s="29" t="str">
        <f>IF(TabelAKPLW686[[#This Row],[AANVANG]]="","",WORKDAY(TabelAKPLW686[[#This Row],[PLAN 
verzenden]],-5*TabelAKPLW686[[#This Row],[weken 
prijsvraag]],TBLkalender[#Data]))</f>
        <v/>
      </c>
      <c r="P23" s="23"/>
      <c r="Q23" s="40">
        <f>1</f>
        <v>1</v>
      </c>
      <c r="R23" s="23" t="str">
        <f>IF(TabelAKPLW686[[#This Row],[AANVANG]]="","",WORKDAY(TabelAKPLW686[[#This Row],[PLAN
offerte]],-5*TabelAKPLW686[[#This Row],[weken 
offerte]],TBLkalender[#Data]))</f>
        <v/>
      </c>
      <c r="S23" s="23"/>
      <c r="T23" s="40">
        <f>3</f>
        <v>3</v>
      </c>
      <c r="U23" s="23" t="str">
        <f>IF(TabelAKPLW686[[#This Row],[AANVANG]]="","",WORKDAY(TabelAKPLW686[[#This Row],[PLAN
SELECTIE]],-5*TabelAKPLW686[[#This Row],[weken 
vergelijk]],TBLkalender[#Data]))</f>
        <v/>
      </c>
      <c r="V23" s="23"/>
      <c r="W23" s="40">
        <f>4</f>
        <v>4</v>
      </c>
      <c r="X23" s="23" t="str">
        <f>IF(TabelAKPLW686[[#This Row],[AANVANG]]="","",WORKDAY(TabelAKPLW686[[#This Row],[PLAN
KEUZE]],-5*TabelAKPLW686[[#This Row],[weken 
onderh.]],TBLkalender[#Data]))</f>
        <v/>
      </c>
      <c r="Y23" s="24"/>
      <c r="Z23" s="40">
        <f>2</f>
        <v>2</v>
      </c>
      <c r="AA23" s="23" t="str">
        <f>IF(TabelAKPLW686[[#This Row],[AANVANG]]="","",WORKDAY(TabelAKPLW686[[#This Row],[PLAN
OUT]],-5*TabelAKPLW686[[#This Row],[weken 
opmaak]],TBLkalender[#Data]))</f>
        <v/>
      </c>
      <c r="AB23" s="23"/>
      <c r="AC23" s="42">
        <f>1</f>
        <v>1</v>
      </c>
      <c r="AD23" s="23" t="str">
        <f>IF(TabelAKPLW686[[#This Row],[AANVANG]]="","",WORKDAY(TabelAKPLW686[[#This Row],[PLAN
CONTR]],-5*TabelAKPLW686[[#This Row],[weken 
ondert.]],TBLkalender[#Data]))</f>
        <v/>
      </c>
      <c r="AE23" s="23"/>
      <c r="AF23" s="42">
        <f>2</f>
        <v>2</v>
      </c>
      <c r="AG23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23" s="26"/>
      <c r="AI23" s="48">
        <v>2</v>
      </c>
      <c r="AJ23" s="49">
        <v>4</v>
      </c>
      <c r="AK23" s="50">
        <v>10</v>
      </c>
      <c r="AL23" s="51"/>
      <c r="AM23" s="52" t="s">
        <v>1</v>
      </c>
      <c r="AN23" s="53"/>
      <c r="AO23" s="25">
        <f>2</f>
        <v>2</v>
      </c>
      <c r="AP23" s="23" t="str">
        <f>IF(TabelAKPLW686[[#This Row],[EINDE]]="","",TabelAKPLW686[[#This Row],[EINDE]]+7*(TabelAKPLW686[[#This Row],[weken 
evaluatie]]))</f>
        <v/>
      </c>
      <c r="AQ23" s="26"/>
      <c r="AR23" s="27"/>
    </row>
    <row r="24" spans="2:44" s="74" customFormat="1" ht="16.75" customHeight="1" x14ac:dyDescent="0.2">
      <c r="B24" s="14"/>
      <c r="C24" s="15"/>
      <c r="D24" s="17"/>
      <c r="E24" s="28"/>
      <c r="F24" s="20"/>
      <c r="G24" s="18"/>
      <c r="H24" s="19">
        <f>TabelAKPLW686[[#This Row],[BUDGET]]-TabelAKPLW686[[#This Row],[CONTRACT
BEDRAG]]</f>
        <v>0</v>
      </c>
      <c r="I24" s="19"/>
      <c r="J24" s="21"/>
      <c r="K24" s="22"/>
      <c r="L24" s="29" t="str">
        <f>IF(TabelAKPLW686[[#This Row],[AANVANG]]="","",WORKDAY(TabelAKPLW686[[#This Row],[PLAN
behoeften]],-5*TabelAKPLW686[[#This Row],[weken
overleg]],TBLkalender[#Data]))</f>
        <v/>
      </c>
      <c r="M24" s="23"/>
      <c r="N24" s="40">
        <f>1</f>
        <v>1</v>
      </c>
      <c r="O24" s="29" t="str">
        <f>IF(TabelAKPLW686[[#This Row],[AANVANG]]="","",WORKDAY(TabelAKPLW686[[#This Row],[PLAN 
verzenden]],-5*TabelAKPLW686[[#This Row],[weken 
prijsvraag]],TBLkalender[#Data]))</f>
        <v/>
      </c>
      <c r="P24" s="23"/>
      <c r="Q24" s="40">
        <f>1</f>
        <v>1</v>
      </c>
      <c r="R24" s="23" t="str">
        <f>IF(TabelAKPLW686[[#This Row],[AANVANG]]="","",WORKDAY(TabelAKPLW686[[#This Row],[PLAN
offerte]],-5*TabelAKPLW686[[#This Row],[weken 
offerte]],TBLkalender[#Data]))</f>
        <v/>
      </c>
      <c r="S24" s="23"/>
      <c r="T24" s="40">
        <f>3</f>
        <v>3</v>
      </c>
      <c r="U24" s="23" t="str">
        <f>IF(TabelAKPLW686[[#This Row],[AANVANG]]="","",WORKDAY(TabelAKPLW686[[#This Row],[PLAN
SELECTIE]],-5*TabelAKPLW686[[#This Row],[weken 
vergelijk]],TBLkalender[#Data]))</f>
        <v/>
      </c>
      <c r="V24" s="23"/>
      <c r="W24" s="40">
        <f>4</f>
        <v>4</v>
      </c>
      <c r="X24" s="23" t="str">
        <f>IF(TabelAKPLW686[[#This Row],[AANVANG]]="","",WORKDAY(TabelAKPLW686[[#This Row],[PLAN
KEUZE]],-5*TabelAKPLW686[[#This Row],[weken 
onderh.]],TBLkalender[#Data]))</f>
        <v/>
      </c>
      <c r="Y24" s="24"/>
      <c r="Z24" s="40">
        <f>2</f>
        <v>2</v>
      </c>
      <c r="AA24" s="23" t="str">
        <f>IF(TabelAKPLW686[[#This Row],[AANVANG]]="","",WORKDAY(TabelAKPLW686[[#This Row],[PLAN
OUT]],-5*TabelAKPLW686[[#This Row],[weken 
opmaak]],TBLkalender[#Data]))</f>
        <v/>
      </c>
      <c r="AB24" s="23"/>
      <c r="AC24" s="42">
        <f>1</f>
        <v>1</v>
      </c>
      <c r="AD24" s="23" t="str">
        <f>IF(TabelAKPLW686[[#This Row],[AANVANG]]="","",WORKDAY(TabelAKPLW686[[#This Row],[PLAN
CONTR]],-5*TabelAKPLW686[[#This Row],[weken 
ondert.]],TBLkalender[#Data]))</f>
        <v/>
      </c>
      <c r="AE24" s="23"/>
      <c r="AF24" s="42">
        <f>2</f>
        <v>2</v>
      </c>
      <c r="AG24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24" s="26"/>
      <c r="AI24" s="48">
        <v>2</v>
      </c>
      <c r="AJ24" s="49">
        <v>4</v>
      </c>
      <c r="AK24" s="50">
        <v>10</v>
      </c>
      <c r="AL24" s="51"/>
      <c r="AM24" s="52" t="s">
        <v>1</v>
      </c>
      <c r="AN24" s="53"/>
      <c r="AO24" s="25">
        <f>2</f>
        <v>2</v>
      </c>
      <c r="AP24" s="23" t="str">
        <f>IF(TabelAKPLW686[[#This Row],[EINDE]]="","",TabelAKPLW686[[#This Row],[EINDE]]+7*(TabelAKPLW686[[#This Row],[weken 
evaluatie]]))</f>
        <v/>
      </c>
      <c r="AQ24" s="26"/>
      <c r="AR24" s="27"/>
    </row>
    <row r="25" spans="2:44" s="74" customFormat="1" ht="16.75" customHeight="1" x14ac:dyDescent="0.2">
      <c r="B25" s="14"/>
      <c r="C25" s="15"/>
      <c r="D25" s="17"/>
      <c r="E25" s="28"/>
      <c r="F25" s="20"/>
      <c r="G25" s="18"/>
      <c r="H25" s="19">
        <f>TabelAKPLW686[[#This Row],[BUDGET]]-TabelAKPLW686[[#This Row],[CONTRACT
BEDRAG]]</f>
        <v>0</v>
      </c>
      <c r="I25" s="19"/>
      <c r="J25" s="21"/>
      <c r="K25" s="22"/>
      <c r="L25" s="29" t="str">
        <f>IF(TabelAKPLW686[[#This Row],[AANVANG]]="","",WORKDAY(TabelAKPLW686[[#This Row],[PLAN
behoeften]],-5*TabelAKPLW686[[#This Row],[weken
overleg]],TBLkalender[#Data]))</f>
        <v/>
      </c>
      <c r="M25" s="23"/>
      <c r="N25" s="40">
        <f>1</f>
        <v>1</v>
      </c>
      <c r="O25" s="29" t="str">
        <f>IF(TabelAKPLW686[[#This Row],[AANVANG]]="","",WORKDAY(TabelAKPLW686[[#This Row],[PLAN 
verzenden]],-5*TabelAKPLW686[[#This Row],[weken 
prijsvraag]],TBLkalender[#Data]))</f>
        <v/>
      </c>
      <c r="P25" s="23"/>
      <c r="Q25" s="40">
        <f>1</f>
        <v>1</v>
      </c>
      <c r="R25" s="23" t="str">
        <f>IF(TabelAKPLW686[[#This Row],[AANVANG]]="","",WORKDAY(TabelAKPLW686[[#This Row],[PLAN
offerte]],-5*TabelAKPLW686[[#This Row],[weken 
offerte]],TBLkalender[#Data]))</f>
        <v/>
      </c>
      <c r="S25" s="23"/>
      <c r="T25" s="40">
        <f>3</f>
        <v>3</v>
      </c>
      <c r="U25" s="23" t="str">
        <f>IF(TabelAKPLW686[[#This Row],[AANVANG]]="","",WORKDAY(TabelAKPLW686[[#This Row],[PLAN
SELECTIE]],-5*TabelAKPLW686[[#This Row],[weken 
vergelijk]],TBLkalender[#Data]))</f>
        <v/>
      </c>
      <c r="V25" s="23"/>
      <c r="W25" s="40">
        <f>4</f>
        <v>4</v>
      </c>
      <c r="X25" s="23" t="str">
        <f>IF(TabelAKPLW686[[#This Row],[AANVANG]]="","",WORKDAY(TabelAKPLW686[[#This Row],[PLAN
KEUZE]],-5*TabelAKPLW686[[#This Row],[weken 
onderh.]],TBLkalender[#Data]))</f>
        <v/>
      </c>
      <c r="Y25" s="24"/>
      <c r="Z25" s="40">
        <f>2</f>
        <v>2</v>
      </c>
      <c r="AA25" s="23" t="str">
        <f>IF(TabelAKPLW686[[#This Row],[AANVANG]]="","",WORKDAY(TabelAKPLW686[[#This Row],[PLAN
OUT]],-5*TabelAKPLW686[[#This Row],[weken 
opmaak]],TBLkalender[#Data]))</f>
        <v/>
      </c>
      <c r="AB25" s="23"/>
      <c r="AC25" s="42">
        <f>1</f>
        <v>1</v>
      </c>
      <c r="AD25" s="23" t="str">
        <f>IF(TabelAKPLW686[[#This Row],[AANVANG]]="","",WORKDAY(TabelAKPLW686[[#This Row],[PLAN
CONTR]],-5*TabelAKPLW686[[#This Row],[weken 
ondert.]],TBLkalender[#Data]))</f>
        <v/>
      </c>
      <c r="AE25" s="23"/>
      <c r="AF25" s="42">
        <f>2</f>
        <v>2</v>
      </c>
      <c r="AG25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25" s="23"/>
      <c r="AI25" s="48">
        <v>2</v>
      </c>
      <c r="AJ25" s="49">
        <v>0</v>
      </c>
      <c r="AK25" s="50">
        <v>0</v>
      </c>
      <c r="AL25" s="51"/>
      <c r="AM25" s="52" t="s">
        <v>1</v>
      </c>
      <c r="AN25" s="53"/>
      <c r="AO25" s="25">
        <f>2</f>
        <v>2</v>
      </c>
      <c r="AP25" s="23" t="str">
        <f>IF(TabelAKPLW686[[#This Row],[EINDE]]="","",TabelAKPLW686[[#This Row],[EINDE]]+7*(TabelAKPLW686[[#This Row],[weken 
evaluatie]]))</f>
        <v/>
      </c>
      <c r="AQ25" s="26"/>
      <c r="AR25" s="27"/>
    </row>
    <row r="26" spans="2:44" s="74" customFormat="1" ht="16.75" customHeight="1" x14ac:dyDescent="0.2">
      <c r="B26" s="14"/>
      <c r="C26" s="15"/>
      <c r="D26" s="17"/>
      <c r="E26" s="28"/>
      <c r="F26" s="20"/>
      <c r="G26" s="18"/>
      <c r="H26" s="19">
        <f>TabelAKPLW686[[#This Row],[BUDGET]]-TabelAKPLW686[[#This Row],[CONTRACT
BEDRAG]]</f>
        <v>0</v>
      </c>
      <c r="I26" s="19"/>
      <c r="J26" s="21"/>
      <c r="K26" s="22"/>
      <c r="L26" s="29" t="str">
        <f>IF(TabelAKPLW686[[#This Row],[AANVANG]]="","",WORKDAY(TabelAKPLW686[[#This Row],[PLAN
behoeften]],-5*TabelAKPLW686[[#This Row],[weken
overleg]],TBLkalender[#Data]))</f>
        <v/>
      </c>
      <c r="M26" s="23"/>
      <c r="N26" s="40">
        <f>1</f>
        <v>1</v>
      </c>
      <c r="O26" s="29" t="str">
        <f>IF(TabelAKPLW686[[#This Row],[AANVANG]]="","",WORKDAY(TabelAKPLW686[[#This Row],[PLAN 
verzenden]],-5*TabelAKPLW686[[#This Row],[weken 
prijsvraag]],TBLkalender[#Data]))</f>
        <v/>
      </c>
      <c r="P26" s="23"/>
      <c r="Q26" s="40">
        <f>1</f>
        <v>1</v>
      </c>
      <c r="R26" s="23" t="str">
        <f>IF(TabelAKPLW686[[#This Row],[AANVANG]]="","",WORKDAY(TabelAKPLW686[[#This Row],[PLAN
offerte]],-5*TabelAKPLW686[[#This Row],[weken 
offerte]],TBLkalender[#Data]))</f>
        <v/>
      </c>
      <c r="S26" s="23"/>
      <c r="T26" s="40">
        <f>3</f>
        <v>3</v>
      </c>
      <c r="U26" s="23" t="str">
        <f>IF(TabelAKPLW686[[#This Row],[AANVANG]]="","",WORKDAY(TabelAKPLW686[[#This Row],[PLAN
SELECTIE]],-5*TabelAKPLW686[[#This Row],[weken 
vergelijk]],TBLkalender[#Data]))</f>
        <v/>
      </c>
      <c r="V26" s="23"/>
      <c r="W26" s="40">
        <f>4</f>
        <v>4</v>
      </c>
      <c r="X26" s="23" t="str">
        <f>IF(TabelAKPLW686[[#This Row],[AANVANG]]="","",WORKDAY(TabelAKPLW686[[#This Row],[PLAN
KEUZE]],-5*TabelAKPLW686[[#This Row],[weken 
onderh.]],TBLkalender[#Data]))</f>
        <v/>
      </c>
      <c r="Y26" s="24"/>
      <c r="Z26" s="40">
        <f>2</f>
        <v>2</v>
      </c>
      <c r="AA26" s="23" t="str">
        <f>IF(TabelAKPLW686[[#This Row],[AANVANG]]="","",WORKDAY(TabelAKPLW686[[#This Row],[PLAN
OUT]],-5*TabelAKPLW686[[#This Row],[weken 
opmaak]],TBLkalender[#Data]))</f>
        <v/>
      </c>
      <c r="AB26" s="23"/>
      <c r="AC26" s="42">
        <f>1</f>
        <v>1</v>
      </c>
      <c r="AD26" s="23" t="str">
        <f>IF(TabelAKPLW686[[#This Row],[AANVANG]]="","",WORKDAY(TabelAKPLW686[[#This Row],[PLAN
CONTR]],-5*TabelAKPLW686[[#This Row],[weken 
ondert.]],TBLkalender[#Data]))</f>
        <v/>
      </c>
      <c r="AE26" s="23"/>
      <c r="AF26" s="42">
        <f>2</f>
        <v>2</v>
      </c>
      <c r="AG26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26" s="23"/>
      <c r="AI26" s="48">
        <v>2</v>
      </c>
      <c r="AJ26" s="49">
        <v>4</v>
      </c>
      <c r="AK26" s="50">
        <v>12</v>
      </c>
      <c r="AL26" s="51"/>
      <c r="AM26" s="52" t="s">
        <v>1</v>
      </c>
      <c r="AN26" s="53"/>
      <c r="AO26" s="25">
        <f>2</f>
        <v>2</v>
      </c>
      <c r="AP26" s="23" t="str">
        <f>IF(TabelAKPLW686[[#This Row],[EINDE]]="","",TabelAKPLW686[[#This Row],[EINDE]]+7*(TabelAKPLW686[[#This Row],[weken 
evaluatie]]))</f>
        <v/>
      </c>
      <c r="AQ26" s="26"/>
      <c r="AR26" s="27"/>
    </row>
    <row r="27" spans="2:44" s="74" customFormat="1" ht="16.75" customHeight="1" x14ac:dyDescent="0.2">
      <c r="B27" s="14"/>
      <c r="C27" s="15"/>
      <c r="D27" s="17"/>
      <c r="E27" s="28"/>
      <c r="F27" s="20"/>
      <c r="G27" s="18"/>
      <c r="H27" s="19">
        <f>TabelAKPLW686[[#This Row],[BUDGET]]-TabelAKPLW686[[#This Row],[CONTRACT
BEDRAG]]</f>
        <v>0</v>
      </c>
      <c r="I27" s="19"/>
      <c r="J27" s="21"/>
      <c r="K27" s="22"/>
      <c r="L27" s="29" t="str">
        <f>IF(TabelAKPLW686[[#This Row],[AANVANG]]="","",WORKDAY(TabelAKPLW686[[#This Row],[PLAN
behoeften]],-5*TabelAKPLW686[[#This Row],[weken
overleg]],TBLkalender[#Data]))</f>
        <v/>
      </c>
      <c r="M27" s="23"/>
      <c r="N27" s="40">
        <f>1</f>
        <v>1</v>
      </c>
      <c r="O27" s="29" t="str">
        <f>IF(TabelAKPLW686[[#This Row],[AANVANG]]="","",WORKDAY(TabelAKPLW686[[#This Row],[PLAN 
verzenden]],-5*TabelAKPLW686[[#This Row],[weken 
prijsvraag]],TBLkalender[#Data]))</f>
        <v/>
      </c>
      <c r="P27" s="23"/>
      <c r="Q27" s="40">
        <f>1</f>
        <v>1</v>
      </c>
      <c r="R27" s="23" t="str">
        <f>IF(TabelAKPLW686[[#This Row],[AANVANG]]="","",WORKDAY(TabelAKPLW686[[#This Row],[PLAN
offerte]],-5*TabelAKPLW686[[#This Row],[weken 
offerte]],TBLkalender[#Data]))</f>
        <v/>
      </c>
      <c r="S27" s="23"/>
      <c r="T27" s="40">
        <f>3</f>
        <v>3</v>
      </c>
      <c r="U27" s="23" t="str">
        <f>IF(TabelAKPLW686[[#This Row],[AANVANG]]="","",WORKDAY(TabelAKPLW686[[#This Row],[PLAN
SELECTIE]],-5*TabelAKPLW686[[#This Row],[weken 
vergelijk]],TBLkalender[#Data]))</f>
        <v/>
      </c>
      <c r="V27" s="23"/>
      <c r="W27" s="40">
        <f>4</f>
        <v>4</v>
      </c>
      <c r="X27" s="23" t="str">
        <f>IF(TabelAKPLW686[[#This Row],[AANVANG]]="","",WORKDAY(TabelAKPLW686[[#This Row],[PLAN
KEUZE]],-5*TabelAKPLW686[[#This Row],[weken 
onderh.]],TBLkalender[#Data]))</f>
        <v/>
      </c>
      <c r="Y27" s="24"/>
      <c r="Z27" s="40">
        <f>2</f>
        <v>2</v>
      </c>
      <c r="AA27" s="23" t="str">
        <f>IF(TabelAKPLW686[[#This Row],[AANVANG]]="","",WORKDAY(TabelAKPLW686[[#This Row],[PLAN
OUT]],-5*TabelAKPLW686[[#This Row],[weken 
opmaak]],TBLkalender[#Data]))</f>
        <v/>
      </c>
      <c r="AB27" s="23"/>
      <c r="AC27" s="42">
        <f>1</f>
        <v>1</v>
      </c>
      <c r="AD27" s="23" t="str">
        <f>IF(TabelAKPLW686[[#This Row],[AANVANG]]="","",WORKDAY(TabelAKPLW686[[#This Row],[PLAN
CONTR]],-5*TabelAKPLW686[[#This Row],[weken 
ondert.]],TBLkalender[#Data]))</f>
        <v/>
      </c>
      <c r="AE27" s="23"/>
      <c r="AF27" s="42">
        <f>2</f>
        <v>2</v>
      </c>
      <c r="AG27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27" s="26"/>
      <c r="AI27" s="48">
        <v>2</v>
      </c>
      <c r="AJ27" s="49">
        <v>4</v>
      </c>
      <c r="AK27" s="50">
        <v>12</v>
      </c>
      <c r="AL27" s="51"/>
      <c r="AM27" s="52" t="s">
        <v>1</v>
      </c>
      <c r="AN27" s="53"/>
      <c r="AO27" s="25">
        <f>2</f>
        <v>2</v>
      </c>
      <c r="AP27" s="23" t="str">
        <f>IF(TabelAKPLW686[[#This Row],[EINDE]]="","",TabelAKPLW686[[#This Row],[EINDE]]+7*(TabelAKPLW686[[#This Row],[weken 
evaluatie]]))</f>
        <v/>
      </c>
      <c r="AQ27" s="26"/>
      <c r="AR27" s="27"/>
    </row>
    <row r="28" spans="2:44" s="74" customFormat="1" ht="16.75" customHeight="1" x14ac:dyDescent="0.2">
      <c r="B28" s="14"/>
      <c r="C28" s="15"/>
      <c r="D28" s="17"/>
      <c r="E28" s="28"/>
      <c r="F28" s="20"/>
      <c r="G28" s="18"/>
      <c r="H28" s="19">
        <f>TabelAKPLW686[[#This Row],[BUDGET]]-TabelAKPLW686[[#This Row],[CONTRACT
BEDRAG]]</f>
        <v>0</v>
      </c>
      <c r="I28" s="19"/>
      <c r="J28" s="21"/>
      <c r="K28" s="22"/>
      <c r="L28" s="29" t="str">
        <f>IF(TabelAKPLW686[[#This Row],[AANVANG]]="","",WORKDAY(TabelAKPLW686[[#This Row],[PLAN
behoeften]],-5*TabelAKPLW686[[#This Row],[weken
overleg]],TBLkalender[#Data]))</f>
        <v/>
      </c>
      <c r="M28" s="23"/>
      <c r="N28" s="40">
        <f>1</f>
        <v>1</v>
      </c>
      <c r="O28" s="29" t="str">
        <f>IF(TabelAKPLW686[[#This Row],[AANVANG]]="","",WORKDAY(TabelAKPLW686[[#This Row],[PLAN 
verzenden]],-5*TabelAKPLW686[[#This Row],[weken 
prijsvraag]],TBLkalender[#Data]))</f>
        <v/>
      </c>
      <c r="P28" s="23"/>
      <c r="Q28" s="40">
        <f>1</f>
        <v>1</v>
      </c>
      <c r="R28" s="23" t="str">
        <f>IF(TabelAKPLW686[[#This Row],[AANVANG]]="","",WORKDAY(TabelAKPLW686[[#This Row],[PLAN
offerte]],-5*TabelAKPLW686[[#This Row],[weken 
offerte]],TBLkalender[#Data]))</f>
        <v/>
      </c>
      <c r="S28" s="23"/>
      <c r="T28" s="40">
        <f>3</f>
        <v>3</v>
      </c>
      <c r="U28" s="23" t="str">
        <f>IF(TabelAKPLW686[[#This Row],[AANVANG]]="","",WORKDAY(TabelAKPLW686[[#This Row],[PLAN
SELECTIE]],-5*TabelAKPLW686[[#This Row],[weken 
vergelijk]],TBLkalender[#Data]))</f>
        <v/>
      </c>
      <c r="V28" s="23"/>
      <c r="W28" s="40">
        <f>4</f>
        <v>4</v>
      </c>
      <c r="X28" s="23" t="str">
        <f>IF(TabelAKPLW686[[#This Row],[AANVANG]]="","",WORKDAY(TabelAKPLW686[[#This Row],[PLAN
KEUZE]],-5*TabelAKPLW686[[#This Row],[weken 
onderh.]],TBLkalender[#Data]))</f>
        <v/>
      </c>
      <c r="Y28" s="24"/>
      <c r="Z28" s="40">
        <f>2</f>
        <v>2</v>
      </c>
      <c r="AA28" s="23" t="str">
        <f>IF(TabelAKPLW686[[#This Row],[AANVANG]]="","",WORKDAY(TabelAKPLW686[[#This Row],[PLAN
OUT]],-5*TabelAKPLW686[[#This Row],[weken 
opmaak]],TBLkalender[#Data]))</f>
        <v/>
      </c>
      <c r="AB28" s="23"/>
      <c r="AC28" s="42">
        <f>1</f>
        <v>1</v>
      </c>
      <c r="AD28" s="23" t="str">
        <f>IF(TabelAKPLW686[[#This Row],[AANVANG]]="","",WORKDAY(TabelAKPLW686[[#This Row],[PLAN
CONTR]],-5*TabelAKPLW686[[#This Row],[weken 
ondert.]],TBLkalender[#Data]))</f>
        <v/>
      </c>
      <c r="AE28" s="23"/>
      <c r="AF28" s="42">
        <f>2</f>
        <v>2</v>
      </c>
      <c r="AG28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28" s="26"/>
      <c r="AI28" s="48">
        <v>2</v>
      </c>
      <c r="AJ28" s="49">
        <v>4</v>
      </c>
      <c r="AK28" s="50">
        <v>12</v>
      </c>
      <c r="AL28" s="51"/>
      <c r="AM28" s="52" t="s">
        <v>1</v>
      </c>
      <c r="AN28" s="53"/>
      <c r="AO28" s="25">
        <f>2</f>
        <v>2</v>
      </c>
      <c r="AP28" s="23" t="str">
        <f>IF(TabelAKPLW686[[#This Row],[EINDE]]="","",TabelAKPLW686[[#This Row],[EINDE]]+7*(TabelAKPLW686[[#This Row],[weken 
evaluatie]]))</f>
        <v/>
      </c>
      <c r="AQ28" s="26"/>
      <c r="AR28" s="27"/>
    </row>
    <row r="29" spans="2:44" s="74" customFormat="1" ht="16.75" customHeight="1" x14ac:dyDescent="0.2">
      <c r="B29" s="14"/>
      <c r="C29" s="15"/>
      <c r="D29" s="17"/>
      <c r="E29" s="28"/>
      <c r="F29" s="20"/>
      <c r="G29" s="18"/>
      <c r="H29" s="19">
        <f>TabelAKPLW686[[#This Row],[BUDGET]]-TabelAKPLW686[[#This Row],[CONTRACT
BEDRAG]]</f>
        <v>0</v>
      </c>
      <c r="I29" s="19"/>
      <c r="J29" s="21"/>
      <c r="K29" s="22"/>
      <c r="L29" s="29" t="str">
        <f>IF(TabelAKPLW686[[#This Row],[AANVANG]]="","",WORKDAY(TabelAKPLW686[[#This Row],[PLAN
behoeften]],-5*TabelAKPLW686[[#This Row],[weken
overleg]],TBLkalender[#Data]))</f>
        <v/>
      </c>
      <c r="M29" s="23"/>
      <c r="N29" s="40">
        <f>1</f>
        <v>1</v>
      </c>
      <c r="O29" s="29" t="str">
        <f>IF(TabelAKPLW686[[#This Row],[AANVANG]]="","",WORKDAY(TabelAKPLW686[[#This Row],[PLAN 
verzenden]],-5*TabelAKPLW686[[#This Row],[weken 
prijsvraag]],TBLkalender[#Data]))</f>
        <v/>
      </c>
      <c r="P29" s="23"/>
      <c r="Q29" s="40">
        <f>1</f>
        <v>1</v>
      </c>
      <c r="R29" s="23" t="str">
        <f>IF(TabelAKPLW686[[#This Row],[AANVANG]]="","",WORKDAY(TabelAKPLW686[[#This Row],[PLAN
offerte]],-5*TabelAKPLW686[[#This Row],[weken 
offerte]],TBLkalender[#Data]))</f>
        <v/>
      </c>
      <c r="S29" s="23"/>
      <c r="T29" s="40">
        <f>3</f>
        <v>3</v>
      </c>
      <c r="U29" s="23" t="str">
        <f>IF(TabelAKPLW686[[#This Row],[AANVANG]]="","",WORKDAY(TabelAKPLW686[[#This Row],[PLAN
SELECTIE]],-5*TabelAKPLW686[[#This Row],[weken 
vergelijk]],TBLkalender[#Data]))</f>
        <v/>
      </c>
      <c r="V29" s="23"/>
      <c r="W29" s="40">
        <f>4</f>
        <v>4</v>
      </c>
      <c r="X29" s="23" t="str">
        <f>IF(TabelAKPLW686[[#This Row],[AANVANG]]="","",WORKDAY(TabelAKPLW686[[#This Row],[PLAN
KEUZE]],-5*TabelAKPLW686[[#This Row],[weken 
onderh.]],TBLkalender[#Data]))</f>
        <v/>
      </c>
      <c r="Y29" s="24"/>
      <c r="Z29" s="40">
        <f>2</f>
        <v>2</v>
      </c>
      <c r="AA29" s="23" t="str">
        <f>IF(TabelAKPLW686[[#This Row],[AANVANG]]="","",WORKDAY(TabelAKPLW686[[#This Row],[PLAN
OUT]],-5*TabelAKPLW686[[#This Row],[weken 
opmaak]],TBLkalender[#Data]))</f>
        <v/>
      </c>
      <c r="AB29" s="23"/>
      <c r="AC29" s="42">
        <f>1</f>
        <v>1</v>
      </c>
      <c r="AD29" s="23" t="str">
        <f>IF(TabelAKPLW686[[#This Row],[AANVANG]]="","",WORKDAY(TabelAKPLW686[[#This Row],[PLAN
CONTR]],-5*TabelAKPLW686[[#This Row],[weken 
ondert.]],TBLkalender[#Data]))</f>
        <v/>
      </c>
      <c r="AE29" s="23"/>
      <c r="AF29" s="42">
        <f>2</f>
        <v>2</v>
      </c>
      <c r="AG29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29" s="26"/>
      <c r="AI29" s="48">
        <v>2</v>
      </c>
      <c r="AJ29" s="49">
        <v>4</v>
      </c>
      <c r="AK29" s="50">
        <v>12</v>
      </c>
      <c r="AL29" s="51"/>
      <c r="AM29" s="52" t="s">
        <v>1</v>
      </c>
      <c r="AN29" s="53"/>
      <c r="AO29" s="25">
        <f>2</f>
        <v>2</v>
      </c>
      <c r="AP29" s="23" t="str">
        <f>IF(TabelAKPLW686[[#This Row],[EINDE]]="","",TabelAKPLW686[[#This Row],[EINDE]]+7*(TabelAKPLW686[[#This Row],[weken 
evaluatie]]))</f>
        <v/>
      </c>
      <c r="AQ29" s="26"/>
      <c r="AR29" s="27"/>
    </row>
    <row r="30" spans="2:44" s="74" customFormat="1" ht="16.75" customHeight="1" x14ac:dyDescent="0.2">
      <c r="B30" s="14"/>
      <c r="C30" s="15"/>
      <c r="D30" s="17"/>
      <c r="E30" s="28"/>
      <c r="F30" s="20"/>
      <c r="G30" s="18"/>
      <c r="H30" s="19">
        <f>TabelAKPLW686[[#This Row],[BUDGET]]-TabelAKPLW686[[#This Row],[CONTRACT
BEDRAG]]</f>
        <v>0</v>
      </c>
      <c r="I30" s="19"/>
      <c r="J30" s="21"/>
      <c r="K30" s="22"/>
      <c r="L30" s="29" t="str">
        <f>IF(TabelAKPLW686[[#This Row],[AANVANG]]="","",WORKDAY(TabelAKPLW686[[#This Row],[PLAN
behoeften]],-5*TabelAKPLW686[[#This Row],[weken
overleg]],TBLkalender[#Data]))</f>
        <v/>
      </c>
      <c r="M30" s="23"/>
      <c r="N30" s="40">
        <f>1</f>
        <v>1</v>
      </c>
      <c r="O30" s="29" t="str">
        <f>IF(TabelAKPLW686[[#This Row],[AANVANG]]="","",WORKDAY(TabelAKPLW686[[#This Row],[PLAN 
verzenden]],-5*TabelAKPLW686[[#This Row],[weken 
prijsvraag]],TBLkalender[#Data]))</f>
        <v/>
      </c>
      <c r="P30" s="23"/>
      <c r="Q30" s="40">
        <f>1</f>
        <v>1</v>
      </c>
      <c r="R30" s="23" t="str">
        <f>IF(TabelAKPLW686[[#This Row],[AANVANG]]="","",WORKDAY(TabelAKPLW686[[#This Row],[PLAN
offerte]],-5*TabelAKPLW686[[#This Row],[weken 
offerte]],TBLkalender[#Data]))</f>
        <v/>
      </c>
      <c r="S30" s="23"/>
      <c r="T30" s="40">
        <f>3</f>
        <v>3</v>
      </c>
      <c r="U30" s="23" t="str">
        <f>IF(TabelAKPLW686[[#This Row],[AANVANG]]="","",WORKDAY(TabelAKPLW686[[#This Row],[PLAN
SELECTIE]],-5*TabelAKPLW686[[#This Row],[weken 
vergelijk]],TBLkalender[#Data]))</f>
        <v/>
      </c>
      <c r="V30" s="23"/>
      <c r="W30" s="40">
        <f>4</f>
        <v>4</v>
      </c>
      <c r="X30" s="23" t="str">
        <f>IF(TabelAKPLW686[[#This Row],[AANVANG]]="","",WORKDAY(TabelAKPLW686[[#This Row],[PLAN
KEUZE]],-5*TabelAKPLW686[[#This Row],[weken 
onderh.]],TBLkalender[#Data]))</f>
        <v/>
      </c>
      <c r="Y30" s="23"/>
      <c r="Z30" s="40">
        <f>2</f>
        <v>2</v>
      </c>
      <c r="AA30" s="23" t="str">
        <f>IF(TabelAKPLW686[[#This Row],[AANVANG]]="","",WORKDAY(TabelAKPLW686[[#This Row],[PLAN
OUT]],-5*TabelAKPLW686[[#This Row],[weken 
opmaak]],TBLkalender[#Data]))</f>
        <v/>
      </c>
      <c r="AB30" s="23"/>
      <c r="AC30" s="42">
        <f>1</f>
        <v>1</v>
      </c>
      <c r="AD30" s="23" t="str">
        <f>IF(TabelAKPLW686[[#This Row],[AANVANG]]="","",WORKDAY(TabelAKPLW686[[#This Row],[PLAN
CONTR]],-5*TabelAKPLW686[[#This Row],[weken 
ondert.]],TBLkalender[#Data]))</f>
        <v/>
      </c>
      <c r="AE30" s="23"/>
      <c r="AF30" s="42">
        <f>2</f>
        <v>2</v>
      </c>
      <c r="AG30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30" s="26"/>
      <c r="AI30" s="48">
        <v>0</v>
      </c>
      <c r="AJ30" s="49">
        <v>0</v>
      </c>
      <c r="AK30" s="50">
        <v>1</v>
      </c>
      <c r="AL30" s="51"/>
      <c r="AM30" s="52" t="s">
        <v>1</v>
      </c>
      <c r="AN30" s="53"/>
      <c r="AO30" s="25">
        <f>2</f>
        <v>2</v>
      </c>
      <c r="AP30" s="23" t="str">
        <f>IF(TabelAKPLW686[[#This Row],[EINDE]]="","",TabelAKPLW686[[#This Row],[EINDE]]+7*(TabelAKPLW686[[#This Row],[weken 
evaluatie]]))</f>
        <v/>
      </c>
      <c r="AQ30" s="26"/>
      <c r="AR30" s="27"/>
    </row>
    <row r="31" spans="2:44" s="74" customFormat="1" ht="16.75" customHeight="1" x14ac:dyDescent="0.2">
      <c r="B31" s="14"/>
      <c r="C31" s="15"/>
      <c r="D31" s="17"/>
      <c r="E31" s="28"/>
      <c r="F31" s="20"/>
      <c r="G31" s="18"/>
      <c r="H31" s="19">
        <f>TabelAKPLW686[[#This Row],[BUDGET]]-TabelAKPLW686[[#This Row],[CONTRACT
BEDRAG]]</f>
        <v>0</v>
      </c>
      <c r="I31" s="19"/>
      <c r="J31" s="21"/>
      <c r="K31" s="22"/>
      <c r="L31" s="29" t="str">
        <f>IF(TabelAKPLW686[[#This Row],[AANVANG]]="","",WORKDAY(TabelAKPLW686[[#This Row],[PLAN
behoeften]],-5*TabelAKPLW686[[#This Row],[weken
overleg]],TBLkalender[#Data]))</f>
        <v/>
      </c>
      <c r="M31" s="23"/>
      <c r="N31" s="40">
        <f>1</f>
        <v>1</v>
      </c>
      <c r="O31" s="29" t="str">
        <f>IF(TabelAKPLW686[[#This Row],[AANVANG]]="","",WORKDAY(TabelAKPLW686[[#This Row],[PLAN 
verzenden]],-5*TabelAKPLW686[[#This Row],[weken 
prijsvraag]],TBLkalender[#Data]))</f>
        <v/>
      </c>
      <c r="P31" s="23"/>
      <c r="Q31" s="40">
        <f>1</f>
        <v>1</v>
      </c>
      <c r="R31" s="23" t="str">
        <f>IF(TabelAKPLW686[[#This Row],[AANVANG]]="","",WORKDAY(TabelAKPLW686[[#This Row],[PLAN
offerte]],-5*TabelAKPLW686[[#This Row],[weken 
offerte]],TBLkalender[#Data]))</f>
        <v/>
      </c>
      <c r="S31" s="23"/>
      <c r="T31" s="40">
        <f>3</f>
        <v>3</v>
      </c>
      <c r="U31" s="23" t="str">
        <f>IF(TabelAKPLW686[[#This Row],[AANVANG]]="","",WORKDAY(TabelAKPLW686[[#This Row],[PLAN
SELECTIE]],-5*TabelAKPLW686[[#This Row],[weken 
vergelijk]],TBLkalender[#Data]))</f>
        <v/>
      </c>
      <c r="V31" s="23"/>
      <c r="W31" s="40">
        <f>4</f>
        <v>4</v>
      </c>
      <c r="X31" s="23" t="str">
        <f>IF(TabelAKPLW686[[#This Row],[AANVANG]]="","",WORKDAY(TabelAKPLW686[[#This Row],[PLAN
KEUZE]],-5*TabelAKPLW686[[#This Row],[weken 
onderh.]],TBLkalender[#Data]))</f>
        <v/>
      </c>
      <c r="Y31" s="24"/>
      <c r="Z31" s="40">
        <f>2</f>
        <v>2</v>
      </c>
      <c r="AA31" s="23" t="str">
        <f>IF(TabelAKPLW686[[#This Row],[AANVANG]]="","",WORKDAY(TabelAKPLW686[[#This Row],[PLAN
OUT]],-5*TabelAKPLW686[[#This Row],[weken 
opmaak]],TBLkalender[#Data]))</f>
        <v/>
      </c>
      <c r="AB31" s="23"/>
      <c r="AC31" s="42">
        <f>1</f>
        <v>1</v>
      </c>
      <c r="AD31" s="23" t="str">
        <f>IF(TabelAKPLW686[[#This Row],[AANVANG]]="","",WORKDAY(TabelAKPLW686[[#This Row],[PLAN
CONTR]],-5*TabelAKPLW686[[#This Row],[weken 
ondert.]],TBLkalender[#Data]))</f>
        <v/>
      </c>
      <c r="AE31" s="23"/>
      <c r="AF31" s="42">
        <f>2</f>
        <v>2</v>
      </c>
      <c r="AG31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31" s="26"/>
      <c r="AI31" s="48">
        <v>2</v>
      </c>
      <c r="AJ31" s="49">
        <v>4</v>
      </c>
      <c r="AK31" s="50">
        <v>12</v>
      </c>
      <c r="AL31" s="51"/>
      <c r="AM31" s="52" t="s">
        <v>1</v>
      </c>
      <c r="AN31" s="53"/>
      <c r="AO31" s="25">
        <f>2</f>
        <v>2</v>
      </c>
      <c r="AP31" s="23" t="str">
        <f>IF(TabelAKPLW686[[#This Row],[EINDE]]="","",TabelAKPLW686[[#This Row],[EINDE]]+7*(TabelAKPLW686[[#This Row],[weken 
evaluatie]]))</f>
        <v/>
      </c>
      <c r="AQ31" s="26"/>
      <c r="AR31" s="27"/>
    </row>
    <row r="32" spans="2:44" s="74" customFormat="1" ht="16.75" customHeight="1" x14ac:dyDescent="0.2">
      <c r="B32" s="14"/>
      <c r="C32" s="15"/>
      <c r="D32" s="17"/>
      <c r="E32" s="16"/>
      <c r="F32" s="20"/>
      <c r="G32" s="18"/>
      <c r="H32" s="19">
        <f>TabelAKPLW686[[#This Row],[BUDGET]]-TabelAKPLW686[[#This Row],[CONTRACT
BEDRAG]]</f>
        <v>0</v>
      </c>
      <c r="I32" s="19"/>
      <c r="J32" s="21"/>
      <c r="K32" s="22"/>
      <c r="L32" s="29" t="str">
        <f>IF(TabelAKPLW686[[#This Row],[AANVANG]]="","",WORKDAY(TabelAKPLW686[[#This Row],[PLAN
behoeften]],-5*TabelAKPLW686[[#This Row],[weken
overleg]],TBLkalender[#Data]))</f>
        <v/>
      </c>
      <c r="M32" s="23"/>
      <c r="N32" s="40">
        <f>1</f>
        <v>1</v>
      </c>
      <c r="O32" s="29" t="str">
        <f>IF(TabelAKPLW686[[#This Row],[AANVANG]]="","",WORKDAY(TabelAKPLW686[[#This Row],[PLAN 
verzenden]],-5*TabelAKPLW686[[#This Row],[weken 
prijsvraag]],TBLkalender[#Data]))</f>
        <v/>
      </c>
      <c r="P32" s="23"/>
      <c r="Q32" s="40">
        <f>1</f>
        <v>1</v>
      </c>
      <c r="R32" s="23" t="str">
        <f>IF(TabelAKPLW686[[#This Row],[AANVANG]]="","",WORKDAY(TabelAKPLW686[[#This Row],[PLAN
offerte]],-5*TabelAKPLW686[[#This Row],[weken 
offerte]],TBLkalender[#Data]))</f>
        <v/>
      </c>
      <c r="S32" s="23"/>
      <c r="T32" s="40">
        <f>3</f>
        <v>3</v>
      </c>
      <c r="U32" s="23" t="str">
        <f>IF(TabelAKPLW686[[#This Row],[AANVANG]]="","",WORKDAY(TabelAKPLW686[[#This Row],[PLAN
SELECTIE]],-5*TabelAKPLW686[[#This Row],[weken 
vergelijk]],TBLkalender[#Data]))</f>
        <v/>
      </c>
      <c r="V32" s="23"/>
      <c r="W32" s="40">
        <f>4</f>
        <v>4</v>
      </c>
      <c r="X32" s="23" t="str">
        <f>IF(TabelAKPLW686[[#This Row],[AANVANG]]="","",WORKDAY(TabelAKPLW686[[#This Row],[PLAN
KEUZE]],-5*TabelAKPLW686[[#This Row],[weken 
onderh.]],TBLkalender[#Data]))</f>
        <v/>
      </c>
      <c r="Y32" s="24"/>
      <c r="Z32" s="40">
        <f>2</f>
        <v>2</v>
      </c>
      <c r="AA32" s="23" t="str">
        <f>IF(TabelAKPLW686[[#This Row],[AANVANG]]="","",WORKDAY(TabelAKPLW686[[#This Row],[PLAN
OUT]],-5*TabelAKPLW686[[#This Row],[weken 
opmaak]],TBLkalender[#Data]))</f>
        <v/>
      </c>
      <c r="AB32" s="23"/>
      <c r="AC32" s="42">
        <f>1</f>
        <v>1</v>
      </c>
      <c r="AD32" s="23" t="str">
        <f>IF(TabelAKPLW686[[#This Row],[AANVANG]]="","",WORKDAY(TabelAKPLW686[[#This Row],[PLAN
CONTR]],-5*TabelAKPLW686[[#This Row],[weken 
ondert.]],TBLkalender[#Data]))</f>
        <v/>
      </c>
      <c r="AE32" s="23"/>
      <c r="AF32" s="42">
        <f>2</f>
        <v>2</v>
      </c>
      <c r="AG32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32" s="26"/>
      <c r="AI32" s="48">
        <v>0</v>
      </c>
      <c r="AJ32" s="49">
        <v>0</v>
      </c>
      <c r="AK32" s="50">
        <v>8</v>
      </c>
      <c r="AL32" s="51"/>
      <c r="AM32" s="52" t="s">
        <v>1</v>
      </c>
      <c r="AN32" s="54"/>
      <c r="AO32" s="25">
        <f>2</f>
        <v>2</v>
      </c>
      <c r="AP32" s="23" t="str">
        <f>IF(TabelAKPLW686[[#This Row],[EINDE]]="","",TabelAKPLW686[[#This Row],[EINDE]]+7*(TabelAKPLW686[[#This Row],[weken 
evaluatie]]))</f>
        <v/>
      </c>
      <c r="AQ32" s="26"/>
      <c r="AR32" s="27"/>
    </row>
    <row r="33" spans="2:44" s="74" customFormat="1" ht="16.75" customHeight="1" x14ac:dyDescent="0.2">
      <c r="B33" s="30"/>
      <c r="C33" s="15"/>
      <c r="D33" s="31"/>
      <c r="E33" s="28"/>
      <c r="F33" s="20"/>
      <c r="G33" s="18"/>
      <c r="H33" s="19">
        <f>TabelAKPLW686[[#This Row],[BUDGET]]-TabelAKPLW686[[#This Row],[CONTRACT
BEDRAG]]</f>
        <v>0</v>
      </c>
      <c r="I33" s="19"/>
      <c r="J33" s="15"/>
      <c r="K33" s="22"/>
      <c r="L33" s="29" t="str">
        <f>IF(TabelAKPLW686[[#This Row],[AANVANG]]="","",WORKDAY(TabelAKPLW686[[#This Row],[PLAN
behoeften]],-5*TabelAKPLW686[[#This Row],[weken
overleg]],TBLkalender[#Data]))</f>
        <v/>
      </c>
      <c r="M33" s="23"/>
      <c r="N33" s="40">
        <f>1</f>
        <v>1</v>
      </c>
      <c r="O33" s="29" t="str">
        <f>IF(TabelAKPLW686[[#This Row],[AANVANG]]="","",WORKDAY(TabelAKPLW686[[#This Row],[PLAN 
verzenden]],-5*TabelAKPLW686[[#This Row],[weken 
prijsvraag]],TBLkalender[#Data]))</f>
        <v/>
      </c>
      <c r="P33" s="23"/>
      <c r="Q33" s="40">
        <f>1</f>
        <v>1</v>
      </c>
      <c r="R33" s="23" t="str">
        <f>IF(TabelAKPLW686[[#This Row],[AANVANG]]="","",WORKDAY(TabelAKPLW686[[#This Row],[PLAN
offerte]],-5*TabelAKPLW686[[#This Row],[weken 
offerte]],TBLkalender[#Data]))</f>
        <v/>
      </c>
      <c r="S33" s="23"/>
      <c r="T33" s="40">
        <f>3</f>
        <v>3</v>
      </c>
      <c r="U33" s="23" t="str">
        <f>IF(TabelAKPLW686[[#This Row],[AANVANG]]="","",WORKDAY(TabelAKPLW686[[#This Row],[PLAN
SELECTIE]],-5*TabelAKPLW686[[#This Row],[weken 
vergelijk]],TBLkalender[#Data]))</f>
        <v/>
      </c>
      <c r="V33" s="23"/>
      <c r="W33" s="40">
        <f>4</f>
        <v>4</v>
      </c>
      <c r="X33" s="23" t="str">
        <f>IF(TabelAKPLW686[[#This Row],[AANVANG]]="","",WORKDAY(TabelAKPLW686[[#This Row],[PLAN
KEUZE]],-5*TabelAKPLW686[[#This Row],[weken 
onderh.]],TBLkalender[#Data]))</f>
        <v/>
      </c>
      <c r="Y33" s="24"/>
      <c r="Z33" s="40">
        <f>2</f>
        <v>2</v>
      </c>
      <c r="AA33" s="23" t="str">
        <f>IF(TabelAKPLW686[[#This Row],[AANVANG]]="","",WORKDAY(TabelAKPLW686[[#This Row],[PLAN
OUT]],-5*TabelAKPLW686[[#This Row],[weken 
opmaak]],TBLkalender[#Data]))</f>
        <v/>
      </c>
      <c r="AB33" s="23"/>
      <c r="AC33" s="42">
        <f>1</f>
        <v>1</v>
      </c>
      <c r="AD33" s="23" t="str">
        <f>IF(TabelAKPLW686[[#This Row],[AANVANG]]="","",WORKDAY(TabelAKPLW686[[#This Row],[PLAN
CONTR]],-5*TabelAKPLW686[[#This Row],[weken 
ondert.]],TBLkalender[#Data]))</f>
        <v/>
      </c>
      <c r="AE33" s="23"/>
      <c r="AF33" s="42">
        <f>2</f>
        <v>2</v>
      </c>
      <c r="AG33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33" s="26"/>
      <c r="AI33" s="48">
        <v>4</v>
      </c>
      <c r="AJ33" s="49">
        <v>4</v>
      </c>
      <c r="AK33" s="50">
        <v>10</v>
      </c>
      <c r="AL33" s="51"/>
      <c r="AM33" s="52" t="s">
        <v>1</v>
      </c>
      <c r="AN33" s="53"/>
      <c r="AO33" s="25">
        <f>2</f>
        <v>2</v>
      </c>
      <c r="AP33" s="23" t="str">
        <f>IF(TabelAKPLW686[[#This Row],[EINDE]]="","",TabelAKPLW686[[#This Row],[EINDE]]+7*(TabelAKPLW686[[#This Row],[weken 
evaluatie]]))</f>
        <v/>
      </c>
      <c r="AQ33" s="26"/>
      <c r="AR33" s="27"/>
    </row>
    <row r="34" spans="2:44" s="74" customFormat="1" ht="16.75" customHeight="1" x14ac:dyDescent="0.2">
      <c r="B34" s="14"/>
      <c r="C34" s="15"/>
      <c r="D34" s="17"/>
      <c r="E34" s="28"/>
      <c r="F34" s="20"/>
      <c r="G34" s="18"/>
      <c r="H34" s="19">
        <f>TabelAKPLW686[[#This Row],[BUDGET]]-TabelAKPLW686[[#This Row],[CONTRACT
BEDRAG]]</f>
        <v>0</v>
      </c>
      <c r="I34" s="19"/>
      <c r="J34" s="21"/>
      <c r="K34" s="22"/>
      <c r="L34" s="29" t="str">
        <f>IF(TabelAKPLW686[[#This Row],[AANVANG]]="","",WORKDAY(TabelAKPLW686[[#This Row],[PLAN
behoeften]],-5*TabelAKPLW686[[#This Row],[weken
overleg]],TBLkalender[#Data]))</f>
        <v/>
      </c>
      <c r="M34" s="23"/>
      <c r="N34" s="40">
        <f>1</f>
        <v>1</v>
      </c>
      <c r="O34" s="29" t="str">
        <f>IF(TabelAKPLW686[[#This Row],[AANVANG]]="","",WORKDAY(TabelAKPLW686[[#This Row],[PLAN 
verzenden]],-5*TabelAKPLW686[[#This Row],[weken 
prijsvraag]],TBLkalender[#Data]))</f>
        <v/>
      </c>
      <c r="P34" s="23"/>
      <c r="Q34" s="40">
        <f>1</f>
        <v>1</v>
      </c>
      <c r="R34" s="23" t="str">
        <f>IF(TabelAKPLW686[[#This Row],[AANVANG]]="","",WORKDAY(TabelAKPLW686[[#This Row],[PLAN
offerte]],-5*TabelAKPLW686[[#This Row],[weken 
offerte]],TBLkalender[#Data]))</f>
        <v/>
      </c>
      <c r="S34" s="23"/>
      <c r="T34" s="40">
        <f>3</f>
        <v>3</v>
      </c>
      <c r="U34" s="23" t="str">
        <f>IF(TabelAKPLW686[[#This Row],[AANVANG]]="","",WORKDAY(TabelAKPLW686[[#This Row],[PLAN
SELECTIE]],-5*TabelAKPLW686[[#This Row],[weken 
vergelijk]],TBLkalender[#Data]))</f>
        <v/>
      </c>
      <c r="V34" s="23"/>
      <c r="W34" s="40">
        <f>4</f>
        <v>4</v>
      </c>
      <c r="X34" s="23" t="str">
        <f>IF(TabelAKPLW686[[#This Row],[AANVANG]]="","",WORKDAY(TabelAKPLW686[[#This Row],[PLAN
KEUZE]],-5*TabelAKPLW686[[#This Row],[weken 
onderh.]],TBLkalender[#Data]))</f>
        <v/>
      </c>
      <c r="Y34" s="24"/>
      <c r="Z34" s="40">
        <f>2</f>
        <v>2</v>
      </c>
      <c r="AA34" s="23" t="str">
        <f>IF(TabelAKPLW686[[#This Row],[AANVANG]]="","",WORKDAY(TabelAKPLW686[[#This Row],[PLAN
OUT]],-5*TabelAKPLW686[[#This Row],[weken 
opmaak]],TBLkalender[#Data]))</f>
        <v/>
      </c>
      <c r="AB34" s="23"/>
      <c r="AC34" s="42">
        <f>1</f>
        <v>1</v>
      </c>
      <c r="AD34" s="23" t="str">
        <f>IF(TabelAKPLW686[[#This Row],[AANVANG]]="","",WORKDAY(TabelAKPLW686[[#This Row],[PLAN
CONTR]],-5*TabelAKPLW686[[#This Row],[weken 
ondert.]],TBLkalender[#Data]))</f>
        <v/>
      </c>
      <c r="AE34" s="23"/>
      <c r="AF34" s="42">
        <f>2</f>
        <v>2</v>
      </c>
      <c r="AG34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34" s="26"/>
      <c r="AI34" s="48">
        <v>2</v>
      </c>
      <c r="AJ34" s="49">
        <v>4</v>
      </c>
      <c r="AK34" s="50">
        <v>12</v>
      </c>
      <c r="AL34" s="51"/>
      <c r="AM34" s="52" t="s">
        <v>1</v>
      </c>
      <c r="AN34" s="53"/>
      <c r="AO34" s="25">
        <f>2</f>
        <v>2</v>
      </c>
      <c r="AP34" s="23" t="str">
        <f>IF(TabelAKPLW686[[#This Row],[EINDE]]="","",TabelAKPLW686[[#This Row],[EINDE]]+7*(TabelAKPLW686[[#This Row],[weken 
evaluatie]]))</f>
        <v/>
      </c>
      <c r="AQ34" s="26"/>
      <c r="AR34" s="27"/>
    </row>
    <row r="35" spans="2:44" s="74" customFormat="1" ht="16.75" customHeight="1" x14ac:dyDescent="0.2">
      <c r="B35" s="14"/>
      <c r="C35" s="15"/>
      <c r="D35" s="17"/>
      <c r="E35" s="28"/>
      <c r="F35" s="20"/>
      <c r="G35" s="18"/>
      <c r="H35" s="19">
        <f>TabelAKPLW686[[#This Row],[BUDGET]]-TabelAKPLW686[[#This Row],[CONTRACT
BEDRAG]]</f>
        <v>0</v>
      </c>
      <c r="I35" s="19"/>
      <c r="J35" s="21"/>
      <c r="K35" s="22"/>
      <c r="L35" s="29" t="str">
        <f>IF(TabelAKPLW686[[#This Row],[AANVANG]]="","",WORKDAY(TabelAKPLW686[[#This Row],[PLAN
behoeften]],-5*TabelAKPLW686[[#This Row],[weken
overleg]],TBLkalender[#Data]))</f>
        <v/>
      </c>
      <c r="M35" s="23"/>
      <c r="N35" s="40">
        <f>1</f>
        <v>1</v>
      </c>
      <c r="O35" s="29" t="str">
        <f>IF(TabelAKPLW686[[#This Row],[AANVANG]]="","",WORKDAY(TabelAKPLW686[[#This Row],[PLAN 
verzenden]],-5*TabelAKPLW686[[#This Row],[weken 
prijsvraag]],TBLkalender[#Data]))</f>
        <v/>
      </c>
      <c r="P35" s="23"/>
      <c r="Q35" s="40">
        <f>1</f>
        <v>1</v>
      </c>
      <c r="R35" s="23" t="str">
        <f>IF(TabelAKPLW686[[#This Row],[AANVANG]]="","",WORKDAY(TabelAKPLW686[[#This Row],[PLAN
offerte]],-5*TabelAKPLW686[[#This Row],[weken 
offerte]],TBLkalender[#Data]))</f>
        <v/>
      </c>
      <c r="S35" s="23"/>
      <c r="T35" s="40">
        <f>3</f>
        <v>3</v>
      </c>
      <c r="U35" s="23" t="str">
        <f>IF(TabelAKPLW686[[#This Row],[AANVANG]]="","",WORKDAY(TabelAKPLW686[[#This Row],[PLAN
SELECTIE]],-5*TabelAKPLW686[[#This Row],[weken 
vergelijk]],TBLkalender[#Data]))</f>
        <v/>
      </c>
      <c r="V35" s="23"/>
      <c r="W35" s="40">
        <f>4</f>
        <v>4</v>
      </c>
      <c r="X35" s="23" t="str">
        <f>IF(TabelAKPLW686[[#This Row],[AANVANG]]="","",WORKDAY(TabelAKPLW686[[#This Row],[PLAN
KEUZE]],-5*TabelAKPLW686[[#This Row],[weken 
onderh.]],TBLkalender[#Data]))</f>
        <v/>
      </c>
      <c r="Y35" s="24"/>
      <c r="Z35" s="40">
        <f>2</f>
        <v>2</v>
      </c>
      <c r="AA35" s="23" t="str">
        <f>IF(TabelAKPLW686[[#This Row],[AANVANG]]="","",WORKDAY(TabelAKPLW686[[#This Row],[PLAN
OUT]],-5*TabelAKPLW686[[#This Row],[weken 
opmaak]],TBLkalender[#Data]))</f>
        <v/>
      </c>
      <c r="AB35" s="23"/>
      <c r="AC35" s="42">
        <f>1</f>
        <v>1</v>
      </c>
      <c r="AD35" s="23" t="str">
        <f>IF(TabelAKPLW686[[#This Row],[AANVANG]]="","",WORKDAY(TabelAKPLW686[[#This Row],[PLAN
CONTR]],-5*TabelAKPLW686[[#This Row],[weken 
ondert.]],TBLkalender[#Data]))</f>
        <v/>
      </c>
      <c r="AE35" s="23"/>
      <c r="AF35" s="42">
        <f>2</f>
        <v>2</v>
      </c>
      <c r="AG35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35" s="26"/>
      <c r="AI35" s="48">
        <v>2</v>
      </c>
      <c r="AJ35" s="49">
        <v>4</v>
      </c>
      <c r="AK35" s="50">
        <v>12</v>
      </c>
      <c r="AL35" s="51"/>
      <c r="AM35" s="52" t="s">
        <v>1</v>
      </c>
      <c r="AN35" s="53"/>
      <c r="AO35" s="25">
        <f>2</f>
        <v>2</v>
      </c>
      <c r="AP35" s="23" t="str">
        <f>IF(TabelAKPLW686[[#This Row],[EINDE]]="","",TabelAKPLW686[[#This Row],[EINDE]]+7*(TabelAKPLW686[[#This Row],[weken 
evaluatie]]))</f>
        <v/>
      </c>
      <c r="AQ35" s="26"/>
      <c r="AR35" s="27"/>
    </row>
    <row r="36" spans="2:44" s="74" customFormat="1" ht="16.75" customHeight="1" x14ac:dyDescent="0.2">
      <c r="B36" s="14"/>
      <c r="C36" s="15"/>
      <c r="D36" s="17"/>
      <c r="E36" s="28"/>
      <c r="F36" s="20"/>
      <c r="G36" s="18"/>
      <c r="H36" s="19">
        <f>TabelAKPLW686[[#This Row],[BUDGET]]-TabelAKPLW686[[#This Row],[CONTRACT
BEDRAG]]</f>
        <v>0</v>
      </c>
      <c r="I36" s="19"/>
      <c r="J36" s="21"/>
      <c r="K36" s="22"/>
      <c r="L36" s="29" t="str">
        <f>IF(TabelAKPLW686[[#This Row],[AANVANG]]="","",WORKDAY(TabelAKPLW686[[#This Row],[PLAN
behoeften]],-5*TabelAKPLW686[[#This Row],[weken
overleg]],TBLkalender[#Data]))</f>
        <v/>
      </c>
      <c r="M36" s="23"/>
      <c r="N36" s="40">
        <f>1</f>
        <v>1</v>
      </c>
      <c r="O36" s="29" t="str">
        <f>IF(TabelAKPLW686[[#This Row],[AANVANG]]="","",WORKDAY(TabelAKPLW686[[#This Row],[PLAN 
verzenden]],-5*TabelAKPLW686[[#This Row],[weken 
prijsvraag]],TBLkalender[#Data]))</f>
        <v/>
      </c>
      <c r="P36" s="23"/>
      <c r="Q36" s="40">
        <f>1</f>
        <v>1</v>
      </c>
      <c r="R36" s="23" t="str">
        <f>IF(TabelAKPLW686[[#This Row],[AANVANG]]="","",WORKDAY(TabelAKPLW686[[#This Row],[PLAN
offerte]],-5*TabelAKPLW686[[#This Row],[weken 
offerte]],TBLkalender[#Data]))</f>
        <v/>
      </c>
      <c r="S36" s="23"/>
      <c r="T36" s="40">
        <f>3</f>
        <v>3</v>
      </c>
      <c r="U36" s="23" t="str">
        <f>IF(TabelAKPLW686[[#This Row],[AANVANG]]="","",WORKDAY(TabelAKPLW686[[#This Row],[PLAN
SELECTIE]],-5*TabelAKPLW686[[#This Row],[weken 
vergelijk]],TBLkalender[#Data]))</f>
        <v/>
      </c>
      <c r="V36" s="23"/>
      <c r="W36" s="40">
        <f>4</f>
        <v>4</v>
      </c>
      <c r="X36" s="23" t="str">
        <f>IF(TabelAKPLW686[[#This Row],[AANVANG]]="","",WORKDAY(TabelAKPLW686[[#This Row],[PLAN
KEUZE]],-5*TabelAKPLW686[[#This Row],[weken 
onderh.]],TBLkalender[#Data]))</f>
        <v/>
      </c>
      <c r="Y36" s="24"/>
      <c r="Z36" s="40">
        <f>2</f>
        <v>2</v>
      </c>
      <c r="AA36" s="23" t="str">
        <f>IF(TabelAKPLW686[[#This Row],[AANVANG]]="","",WORKDAY(TabelAKPLW686[[#This Row],[PLAN
OUT]],-5*TabelAKPLW686[[#This Row],[weken 
opmaak]],TBLkalender[#Data]))</f>
        <v/>
      </c>
      <c r="AB36" s="23"/>
      <c r="AC36" s="42">
        <f>1</f>
        <v>1</v>
      </c>
      <c r="AD36" s="23" t="str">
        <f>IF(TabelAKPLW686[[#This Row],[AANVANG]]="","",WORKDAY(TabelAKPLW686[[#This Row],[PLAN
CONTR]],-5*TabelAKPLW686[[#This Row],[weken 
ondert.]],TBLkalender[#Data]))</f>
        <v/>
      </c>
      <c r="AE36" s="23"/>
      <c r="AF36" s="42">
        <f>2</f>
        <v>2</v>
      </c>
      <c r="AG36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36" s="26"/>
      <c r="AI36" s="48">
        <v>2</v>
      </c>
      <c r="AJ36" s="49">
        <v>4</v>
      </c>
      <c r="AK36" s="50">
        <v>12</v>
      </c>
      <c r="AL36" s="51"/>
      <c r="AM36" s="52" t="s">
        <v>1</v>
      </c>
      <c r="AN36" s="53"/>
      <c r="AO36" s="25">
        <f>2</f>
        <v>2</v>
      </c>
      <c r="AP36" s="23" t="str">
        <f>IF(TabelAKPLW686[[#This Row],[EINDE]]="","",TabelAKPLW686[[#This Row],[EINDE]]+7*(TabelAKPLW686[[#This Row],[weken 
evaluatie]]))</f>
        <v/>
      </c>
      <c r="AQ36" s="26"/>
      <c r="AR36" s="27"/>
    </row>
    <row r="37" spans="2:44" s="74" customFormat="1" ht="16.75" customHeight="1" x14ac:dyDescent="0.2">
      <c r="B37" s="14"/>
      <c r="C37" s="15"/>
      <c r="D37" s="17"/>
      <c r="E37" s="28"/>
      <c r="F37" s="20"/>
      <c r="G37" s="18"/>
      <c r="H37" s="19">
        <f>TabelAKPLW686[[#This Row],[BUDGET]]-TabelAKPLW686[[#This Row],[CONTRACT
BEDRAG]]</f>
        <v>0</v>
      </c>
      <c r="I37" s="19"/>
      <c r="J37" s="21"/>
      <c r="K37" s="22"/>
      <c r="L37" s="29" t="str">
        <f>IF(TabelAKPLW686[[#This Row],[AANVANG]]="","",WORKDAY(TabelAKPLW686[[#This Row],[PLAN
behoeften]],-5*TabelAKPLW686[[#This Row],[weken
overleg]],TBLkalender[#Data]))</f>
        <v/>
      </c>
      <c r="M37" s="23"/>
      <c r="N37" s="40">
        <f>1</f>
        <v>1</v>
      </c>
      <c r="O37" s="29" t="str">
        <f>IF(TabelAKPLW686[[#This Row],[AANVANG]]="","",WORKDAY(TabelAKPLW686[[#This Row],[PLAN 
verzenden]],-5*TabelAKPLW686[[#This Row],[weken 
prijsvraag]],TBLkalender[#Data]))</f>
        <v/>
      </c>
      <c r="P37" s="23"/>
      <c r="Q37" s="40">
        <f>1</f>
        <v>1</v>
      </c>
      <c r="R37" s="23" t="str">
        <f>IF(TabelAKPLW686[[#This Row],[AANVANG]]="","",WORKDAY(TabelAKPLW686[[#This Row],[PLAN
offerte]],-5*TabelAKPLW686[[#This Row],[weken 
offerte]],TBLkalender[#Data]))</f>
        <v/>
      </c>
      <c r="S37" s="23"/>
      <c r="T37" s="40">
        <f>3</f>
        <v>3</v>
      </c>
      <c r="U37" s="23" t="str">
        <f>IF(TabelAKPLW686[[#This Row],[AANVANG]]="","",WORKDAY(TabelAKPLW686[[#This Row],[PLAN
SELECTIE]],-5*TabelAKPLW686[[#This Row],[weken 
vergelijk]],TBLkalender[#Data]))</f>
        <v/>
      </c>
      <c r="V37" s="23"/>
      <c r="W37" s="40">
        <f>4</f>
        <v>4</v>
      </c>
      <c r="X37" s="23" t="str">
        <f>IF(TabelAKPLW686[[#This Row],[AANVANG]]="","",WORKDAY(TabelAKPLW686[[#This Row],[PLAN
KEUZE]],-5*TabelAKPLW686[[#This Row],[weken 
onderh.]],TBLkalender[#Data]))</f>
        <v/>
      </c>
      <c r="Y37" s="24"/>
      <c r="Z37" s="40">
        <f>2</f>
        <v>2</v>
      </c>
      <c r="AA37" s="23" t="str">
        <f>IF(TabelAKPLW686[[#This Row],[AANVANG]]="","",WORKDAY(TabelAKPLW686[[#This Row],[PLAN
OUT]],-5*TabelAKPLW686[[#This Row],[weken 
opmaak]],TBLkalender[#Data]))</f>
        <v/>
      </c>
      <c r="AB37" s="23"/>
      <c r="AC37" s="42">
        <f>1</f>
        <v>1</v>
      </c>
      <c r="AD37" s="23" t="str">
        <f>IF(TabelAKPLW686[[#This Row],[AANVANG]]="","",WORKDAY(TabelAKPLW686[[#This Row],[PLAN
CONTR]],-5*TabelAKPLW686[[#This Row],[weken 
ondert.]],TBLkalender[#Data]))</f>
        <v/>
      </c>
      <c r="AE37" s="23"/>
      <c r="AF37" s="42">
        <f>2</f>
        <v>2</v>
      </c>
      <c r="AG37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37" s="26"/>
      <c r="AI37" s="48">
        <v>2</v>
      </c>
      <c r="AJ37" s="49">
        <v>4</v>
      </c>
      <c r="AK37" s="50">
        <v>12</v>
      </c>
      <c r="AL37" s="51"/>
      <c r="AM37" s="52" t="s">
        <v>1</v>
      </c>
      <c r="AN37" s="53"/>
      <c r="AO37" s="25">
        <f>2</f>
        <v>2</v>
      </c>
      <c r="AP37" s="23" t="str">
        <f>IF(TabelAKPLW686[[#This Row],[EINDE]]="","",TabelAKPLW686[[#This Row],[EINDE]]+7*(TabelAKPLW686[[#This Row],[weken 
evaluatie]]))</f>
        <v/>
      </c>
      <c r="AQ37" s="26"/>
      <c r="AR37" s="27"/>
    </row>
    <row r="38" spans="2:44" s="74" customFormat="1" ht="16.75" customHeight="1" x14ac:dyDescent="0.2">
      <c r="B38" s="14"/>
      <c r="C38" s="15"/>
      <c r="D38" s="17"/>
      <c r="E38" s="28"/>
      <c r="F38" s="20"/>
      <c r="G38" s="18"/>
      <c r="H38" s="19">
        <f>TabelAKPLW686[[#This Row],[BUDGET]]-TabelAKPLW686[[#This Row],[CONTRACT
BEDRAG]]</f>
        <v>0</v>
      </c>
      <c r="I38" s="19"/>
      <c r="J38" s="21"/>
      <c r="K38" s="22"/>
      <c r="L38" s="29" t="str">
        <f>IF(TabelAKPLW686[[#This Row],[AANVANG]]="","",WORKDAY(TabelAKPLW686[[#This Row],[PLAN
behoeften]],-5*TabelAKPLW686[[#This Row],[weken
overleg]],TBLkalender[#Data]))</f>
        <v/>
      </c>
      <c r="M38" s="23"/>
      <c r="N38" s="40">
        <f>1</f>
        <v>1</v>
      </c>
      <c r="O38" s="29" t="str">
        <f>IF(TabelAKPLW686[[#This Row],[AANVANG]]="","",WORKDAY(TabelAKPLW686[[#This Row],[PLAN 
verzenden]],-5*TabelAKPLW686[[#This Row],[weken 
prijsvraag]],TBLkalender[#Data]))</f>
        <v/>
      </c>
      <c r="P38" s="23"/>
      <c r="Q38" s="40">
        <f>1</f>
        <v>1</v>
      </c>
      <c r="R38" s="23" t="str">
        <f>IF(TabelAKPLW686[[#This Row],[AANVANG]]="","",WORKDAY(TabelAKPLW686[[#This Row],[PLAN
offerte]],-5*TabelAKPLW686[[#This Row],[weken 
offerte]],TBLkalender[#Data]))</f>
        <v/>
      </c>
      <c r="S38" s="23"/>
      <c r="T38" s="40">
        <f>3</f>
        <v>3</v>
      </c>
      <c r="U38" s="23" t="str">
        <f>IF(TabelAKPLW686[[#This Row],[AANVANG]]="","",WORKDAY(TabelAKPLW686[[#This Row],[PLAN
SELECTIE]],-5*TabelAKPLW686[[#This Row],[weken 
vergelijk]],TBLkalender[#Data]))</f>
        <v/>
      </c>
      <c r="V38" s="23"/>
      <c r="W38" s="40">
        <f>4</f>
        <v>4</v>
      </c>
      <c r="X38" s="23" t="str">
        <f>IF(TabelAKPLW686[[#This Row],[AANVANG]]="","",WORKDAY(TabelAKPLW686[[#This Row],[PLAN
KEUZE]],-5*TabelAKPLW686[[#This Row],[weken 
onderh.]],TBLkalender[#Data]))</f>
        <v/>
      </c>
      <c r="Y38" s="24"/>
      <c r="Z38" s="40">
        <f>2</f>
        <v>2</v>
      </c>
      <c r="AA38" s="23" t="str">
        <f>IF(TabelAKPLW686[[#This Row],[AANVANG]]="","",WORKDAY(TabelAKPLW686[[#This Row],[PLAN
OUT]],-5*TabelAKPLW686[[#This Row],[weken 
opmaak]],TBLkalender[#Data]))</f>
        <v/>
      </c>
      <c r="AB38" s="23"/>
      <c r="AC38" s="42">
        <f>1</f>
        <v>1</v>
      </c>
      <c r="AD38" s="23" t="str">
        <f>IF(TabelAKPLW686[[#This Row],[AANVANG]]="","",WORKDAY(TabelAKPLW686[[#This Row],[PLAN
CONTR]],-5*TabelAKPLW686[[#This Row],[weken 
ondert.]],TBLkalender[#Data]))</f>
        <v/>
      </c>
      <c r="AE38" s="23"/>
      <c r="AF38" s="42">
        <f>2</f>
        <v>2</v>
      </c>
      <c r="AG38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38" s="23"/>
      <c r="AI38" s="48">
        <v>2</v>
      </c>
      <c r="AJ38" s="49">
        <v>4</v>
      </c>
      <c r="AK38" s="50">
        <v>12</v>
      </c>
      <c r="AL38" s="51"/>
      <c r="AM38" s="52" t="s">
        <v>1</v>
      </c>
      <c r="AN38" s="53"/>
      <c r="AO38" s="25">
        <f>2</f>
        <v>2</v>
      </c>
      <c r="AP38" s="23" t="str">
        <f>IF(TabelAKPLW686[[#This Row],[EINDE]]="","",TabelAKPLW686[[#This Row],[EINDE]]+7*(TabelAKPLW686[[#This Row],[weken 
evaluatie]]))</f>
        <v/>
      </c>
      <c r="AQ38" s="26"/>
      <c r="AR38" s="27"/>
    </row>
    <row r="39" spans="2:44" s="74" customFormat="1" ht="16.75" customHeight="1" x14ac:dyDescent="0.2">
      <c r="B39" s="14"/>
      <c r="C39" s="15"/>
      <c r="D39" s="17"/>
      <c r="E39" s="28"/>
      <c r="F39" s="20"/>
      <c r="G39" s="18"/>
      <c r="H39" s="19">
        <f>TabelAKPLW686[[#This Row],[BUDGET]]-TabelAKPLW686[[#This Row],[CONTRACT
BEDRAG]]</f>
        <v>0</v>
      </c>
      <c r="I39" s="19"/>
      <c r="J39" s="21"/>
      <c r="K39" s="22"/>
      <c r="L39" s="29" t="str">
        <f>IF(TabelAKPLW686[[#This Row],[AANVANG]]="","",WORKDAY(TabelAKPLW686[[#This Row],[PLAN
behoeften]],-5*TabelAKPLW686[[#This Row],[weken
overleg]],TBLkalender[#Data]))</f>
        <v/>
      </c>
      <c r="M39" s="23"/>
      <c r="N39" s="40">
        <f>1</f>
        <v>1</v>
      </c>
      <c r="O39" s="29" t="str">
        <f>IF(TabelAKPLW686[[#This Row],[AANVANG]]="","",WORKDAY(TabelAKPLW686[[#This Row],[PLAN 
verzenden]],-5*TabelAKPLW686[[#This Row],[weken 
prijsvraag]],TBLkalender[#Data]))</f>
        <v/>
      </c>
      <c r="P39" s="23"/>
      <c r="Q39" s="40">
        <f>1</f>
        <v>1</v>
      </c>
      <c r="R39" s="23" t="str">
        <f>IF(TabelAKPLW686[[#This Row],[AANVANG]]="","",WORKDAY(TabelAKPLW686[[#This Row],[PLAN
offerte]],-5*TabelAKPLW686[[#This Row],[weken 
offerte]],TBLkalender[#Data]))</f>
        <v/>
      </c>
      <c r="S39" s="23"/>
      <c r="T39" s="40">
        <f>3</f>
        <v>3</v>
      </c>
      <c r="U39" s="23" t="str">
        <f>IF(TabelAKPLW686[[#This Row],[AANVANG]]="","",WORKDAY(TabelAKPLW686[[#This Row],[PLAN
SELECTIE]],-5*TabelAKPLW686[[#This Row],[weken 
vergelijk]],TBLkalender[#Data]))</f>
        <v/>
      </c>
      <c r="V39" s="23"/>
      <c r="W39" s="40">
        <f>4</f>
        <v>4</v>
      </c>
      <c r="X39" s="23" t="str">
        <f>IF(TabelAKPLW686[[#This Row],[AANVANG]]="","",WORKDAY(TabelAKPLW686[[#This Row],[PLAN
KEUZE]],-5*TabelAKPLW686[[#This Row],[weken 
onderh.]],TBLkalender[#Data]))</f>
        <v/>
      </c>
      <c r="Y39" s="24"/>
      <c r="Z39" s="40">
        <f>2</f>
        <v>2</v>
      </c>
      <c r="AA39" s="23" t="str">
        <f>IF(TabelAKPLW686[[#This Row],[AANVANG]]="","",WORKDAY(TabelAKPLW686[[#This Row],[PLAN
OUT]],-5*TabelAKPLW686[[#This Row],[weken 
opmaak]],TBLkalender[#Data]))</f>
        <v/>
      </c>
      <c r="AB39" s="23"/>
      <c r="AC39" s="42">
        <f>1</f>
        <v>1</v>
      </c>
      <c r="AD39" s="23" t="str">
        <f>IF(TabelAKPLW686[[#This Row],[AANVANG]]="","",WORKDAY(TabelAKPLW686[[#This Row],[PLAN
CONTR]],-5*TabelAKPLW686[[#This Row],[weken 
ondert.]],TBLkalender[#Data]))</f>
        <v/>
      </c>
      <c r="AE39" s="23"/>
      <c r="AF39" s="42">
        <f>2</f>
        <v>2</v>
      </c>
      <c r="AG39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39" s="26"/>
      <c r="AI39" s="48">
        <v>2</v>
      </c>
      <c r="AJ39" s="49">
        <v>4</v>
      </c>
      <c r="AK39" s="50">
        <v>12</v>
      </c>
      <c r="AL39" s="51"/>
      <c r="AM39" s="52" t="s">
        <v>1</v>
      </c>
      <c r="AN39" s="53"/>
      <c r="AO39" s="25">
        <f>2</f>
        <v>2</v>
      </c>
      <c r="AP39" s="23" t="str">
        <f>IF(TabelAKPLW686[[#This Row],[EINDE]]="","",TabelAKPLW686[[#This Row],[EINDE]]+7*(TabelAKPLW686[[#This Row],[weken 
evaluatie]]))</f>
        <v/>
      </c>
      <c r="AQ39" s="26"/>
      <c r="AR39" s="27"/>
    </row>
    <row r="40" spans="2:44" s="74" customFormat="1" ht="16.75" customHeight="1" x14ac:dyDescent="0.2">
      <c r="B40" s="14"/>
      <c r="C40" s="15"/>
      <c r="D40" s="17"/>
      <c r="E40" s="28"/>
      <c r="F40" s="20"/>
      <c r="G40" s="18"/>
      <c r="H40" s="19">
        <f>TabelAKPLW686[[#This Row],[BUDGET]]-TabelAKPLW686[[#This Row],[CONTRACT
BEDRAG]]</f>
        <v>0</v>
      </c>
      <c r="I40" s="19"/>
      <c r="J40" s="21"/>
      <c r="K40" s="22"/>
      <c r="L40" s="29" t="str">
        <f>IF(TabelAKPLW686[[#This Row],[AANVANG]]="","",WORKDAY(TabelAKPLW686[[#This Row],[PLAN
behoeften]],-5*TabelAKPLW686[[#This Row],[weken
overleg]],TBLkalender[#Data]))</f>
        <v/>
      </c>
      <c r="M40" s="23"/>
      <c r="N40" s="40">
        <f>1</f>
        <v>1</v>
      </c>
      <c r="O40" s="29" t="str">
        <f>IF(TabelAKPLW686[[#This Row],[AANVANG]]="","",WORKDAY(TabelAKPLW686[[#This Row],[PLAN 
verzenden]],-5*TabelAKPLW686[[#This Row],[weken 
prijsvraag]],TBLkalender[#Data]))</f>
        <v/>
      </c>
      <c r="P40" s="23"/>
      <c r="Q40" s="40">
        <f>1</f>
        <v>1</v>
      </c>
      <c r="R40" s="23" t="str">
        <f>IF(TabelAKPLW686[[#This Row],[AANVANG]]="","",WORKDAY(TabelAKPLW686[[#This Row],[PLAN
offerte]],-5*TabelAKPLW686[[#This Row],[weken 
offerte]],TBLkalender[#Data]))</f>
        <v/>
      </c>
      <c r="S40" s="23"/>
      <c r="T40" s="40">
        <f>3</f>
        <v>3</v>
      </c>
      <c r="U40" s="23" t="str">
        <f>IF(TabelAKPLW686[[#This Row],[AANVANG]]="","",WORKDAY(TabelAKPLW686[[#This Row],[PLAN
SELECTIE]],-5*TabelAKPLW686[[#This Row],[weken 
vergelijk]],TBLkalender[#Data]))</f>
        <v/>
      </c>
      <c r="V40" s="23"/>
      <c r="W40" s="40">
        <f>4</f>
        <v>4</v>
      </c>
      <c r="X40" s="23" t="str">
        <f>IF(TabelAKPLW686[[#This Row],[AANVANG]]="","",WORKDAY(TabelAKPLW686[[#This Row],[PLAN
KEUZE]],-5*TabelAKPLW686[[#This Row],[weken 
onderh.]],TBLkalender[#Data]))</f>
        <v/>
      </c>
      <c r="Y40" s="24"/>
      <c r="Z40" s="40">
        <f>2</f>
        <v>2</v>
      </c>
      <c r="AA40" s="23" t="str">
        <f>IF(TabelAKPLW686[[#This Row],[AANVANG]]="","",WORKDAY(TabelAKPLW686[[#This Row],[PLAN
OUT]],-5*TabelAKPLW686[[#This Row],[weken 
opmaak]],TBLkalender[#Data]))</f>
        <v/>
      </c>
      <c r="AB40" s="23"/>
      <c r="AC40" s="42">
        <f>1</f>
        <v>1</v>
      </c>
      <c r="AD40" s="23" t="str">
        <f>IF(TabelAKPLW686[[#This Row],[AANVANG]]="","",WORKDAY(TabelAKPLW686[[#This Row],[PLAN
CONTR]],-5*TabelAKPLW686[[#This Row],[weken 
ondert.]],TBLkalender[#Data]))</f>
        <v/>
      </c>
      <c r="AE40" s="23"/>
      <c r="AF40" s="42">
        <f>2</f>
        <v>2</v>
      </c>
      <c r="AG40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40" s="26"/>
      <c r="AI40" s="48">
        <v>2</v>
      </c>
      <c r="AJ40" s="49">
        <v>4</v>
      </c>
      <c r="AK40" s="50">
        <v>12</v>
      </c>
      <c r="AL40" s="51"/>
      <c r="AM40" s="52" t="s">
        <v>1</v>
      </c>
      <c r="AN40" s="53"/>
      <c r="AO40" s="25">
        <f>2</f>
        <v>2</v>
      </c>
      <c r="AP40" s="23" t="str">
        <f>IF(TabelAKPLW686[[#This Row],[EINDE]]="","",TabelAKPLW686[[#This Row],[EINDE]]+7*(TabelAKPLW686[[#This Row],[weken 
evaluatie]]))</f>
        <v/>
      </c>
      <c r="AQ40" s="26"/>
      <c r="AR40" s="27"/>
    </row>
    <row r="41" spans="2:44" s="74" customFormat="1" ht="16.75" customHeight="1" x14ac:dyDescent="0.2">
      <c r="B41" s="14"/>
      <c r="C41" s="15"/>
      <c r="D41" s="17"/>
      <c r="E41" s="28"/>
      <c r="F41" s="20"/>
      <c r="G41" s="18"/>
      <c r="H41" s="19">
        <f>TabelAKPLW686[[#This Row],[BUDGET]]-TabelAKPLW686[[#This Row],[CONTRACT
BEDRAG]]</f>
        <v>0</v>
      </c>
      <c r="I41" s="19"/>
      <c r="J41" s="21"/>
      <c r="K41" s="22"/>
      <c r="L41" s="29" t="str">
        <f>IF(TabelAKPLW686[[#This Row],[AANVANG]]="","",WORKDAY(TabelAKPLW686[[#This Row],[PLAN
behoeften]],-5*TabelAKPLW686[[#This Row],[weken
overleg]],TBLkalender[#Data]))</f>
        <v/>
      </c>
      <c r="M41" s="23"/>
      <c r="N41" s="40">
        <f>1</f>
        <v>1</v>
      </c>
      <c r="O41" s="29" t="str">
        <f>IF(TabelAKPLW686[[#This Row],[AANVANG]]="","",WORKDAY(TabelAKPLW686[[#This Row],[PLAN 
verzenden]],-5*TabelAKPLW686[[#This Row],[weken 
prijsvraag]],TBLkalender[#Data]))</f>
        <v/>
      </c>
      <c r="P41" s="23"/>
      <c r="Q41" s="40">
        <f>1</f>
        <v>1</v>
      </c>
      <c r="R41" s="23" t="str">
        <f>IF(TabelAKPLW686[[#This Row],[AANVANG]]="","",WORKDAY(TabelAKPLW686[[#This Row],[PLAN
offerte]],-5*TabelAKPLW686[[#This Row],[weken 
offerte]],TBLkalender[#Data]))</f>
        <v/>
      </c>
      <c r="S41" s="23"/>
      <c r="T41" s="40">
        <f>3</f>
        <v>3</v>
      </c>
      <c r="U41" s="23" t="str">
        <f>IF(TabelAKPLW686[[#This Row],[AANVANG]]="","",WORKDAY(TabelAKPLW686[[#This Row],[PLAN
SELECTIE]],-5*TabelAKPLW686[[#This Row],[weken 
vergelijk]],TBLkalender[#Data]))</f>
        <v/>
      </c>
      <c r="V41" s="23"/>
      <c r="W41" s="40">
        <f>4</f>
        <v>4</v>
      </c>
      <c r="X41" s="23" t="str">
        <f>IF(TabelAKPLW686[[#This Row],[AANVANG]]="","",WORKDAY(TabelAKPLW686[[#This Row],[PLAN
KEUZE]],-5*TabelAKPLW686[[#This Row],[weken 
onderh.]],TBLkalender[#Data]))</f>
        <v/>
      </c>
      <c r="Y41" s="24"/>
      <c r="Z41" s="40">
        <f>2</f>
        <v>2</v>
      </c>
      <c r="AA41" s="23" t="str">
        <f>IF(TabelAKPLW686[[#This Row],[AANVANG]]="","",WORKDAY(TabelAKPLW686[[#This Row],[PLAN
OUT]],-5*TabelAKPLW686[[#This Row],[weken 
opmaak]],TBLkalender[#Data]))</f>
        <v/>
      </c>
      <c r="AB41" s="23"/>
      <c r="AC41" s="42">
        <f>1</f>
        <v>1</v>
      </c>
      <c r="AD41" s="23" t="str">
        <f>IF(TabelAKPLW686[[#This Row],[AANVANG]]="","",WORKDAY(TabelAKPLW686[[#This Row],[PLAN
CONTR]],-5*TabelAKPLW686[[#This Row],[weken 
ondert.]],TBLkalender[#Data]))</f>
        <v/>
      </c>
      <c r="AE41" s="23"/>
      <c r="AF41" s="42">
        <f>2</f>
        <v>2</v>
      </c>
      <c r="AG41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41" s="26"/>
      <c r="AI41" s="48">
        <v>2</v>
      </c>
      <c r="AJ41" s="49">
        <v>4</v>
      </c>
      <c r="AK41" s="50">
        <v>12</v>
      </c>
      <c r="AL41" s="51"/>
      <c r="AM41" s="52" t="s">
        <v>1</v>
      </c>
      <c r="AN41" s="53"/>
      <c r="AO41" s="25">
        <f>2</f>
        <v>2</v>
      </c>
      <c r="AP41" s="23" t="str">
        <f>IF(TabelAKPLW686[[#This Row],[EINDE]]="","",TabelAKPLW686[[#This Row],[EINDE]]+7*(TabelAKPLW686[[#This Row],[weken 
evaluatie]]))</f>
        <v/>
      </c>
      <c r="AQ41" s="26"/>
      <c r="AR41" s="27"/>
    </row>
    <row r="42" spans="2:44" s="74" customFormat="1" ht="16.75" customHeight="1" x14ac:dyDescent="0.2">
      <c r="B42" s="14"/>
      <c r="C42" s="15"/>
      <c r="D42" s="17"/>
      <c r="E42" s="28"/>
      <c r="F42" s="20"/>
      <c r="G42" s="18"/>
      <c r="H42" s="19">
        <f>TabelAKPLW686[[#This Row],[BUDGET]]-TabelAKPLW686[[#This Row],[CONTRACT
BEDRAG]]</f>
        <v>0</v>
      </c>
      <c r="I42" s="19"/>
      <c r="J42" s="21"/>
      <c r="K42" s="22"/>
      <c r="L42" s="29" t="str">
        <f>IF(TabelAKPLW686[[#This Row],[AANVANG]]="","",WORKDAY(TabelAKPLW686[[#This Row],[PLAN
behoeften]],-5*TabelAKPLW686[[#This Row],[weken
overleg]],TBLkalender[#Data]))</f>
        <v/>
      </c>
      <c r="M42" s="23"/>
      <c r="N42" s="40">
        <f>1</f>
        <v>1</v>
      </c>
      <c r="O42" s="29" t="str">
        <f>IF(TabelAKPLW686[[#This Row],[AANVANG]]="","",WORKDAY(TabelAKPLW686[[#This Row],[PLAN 
verzenden]],-5*TabelAKPLW686[[#This Row],[weken 
prijsvraag]],TBLkalender[#Data]))</f>
        <v/>
      </c>
      <c r="P42" s="23"/>
      <c r="Q42" s="40">
        <f>1</f>
        <v>1</v>
      </c>
      <c r="R42" s="23" t="str">
        <f>IF(TabelAKPLW686[[#This Row],[AANVANG]]="","",WORKDAY(TabelAKPLW686[[#This Row],[PLAN
offerte]],-5*TabelAKPLW686[[#This Row],[weken 
offerte]],TBLkalender[#Data]))</f>
        <v/>
      </c>
      <c r="S42" s="23"/>
      <c r="T42" s="40">
        <f>3</f>
        <v>3</v>
      </c>
      <c r="U42" s="23" t="str">
        <f>IF(TabelAKPLW686[[#This Row],[AANVANG]]="","",WORKDAY(TabelAKPLW686[[#This Row],[PLAN
SELECTIE]],-5*TabelAKPLW686[[#This Row],[weken 
vergelijk]],TBLkalender[#Data]))</f>
        <v/>
      </c>
      <c r="V42" s="23"/>
      <c r="W42" s="40">
        <f>4</f>
        <v>4</v>
      </c>
      <c r="X42" s="23" t="str">
        <f>IF(TabelAKPLW686[[#This Row],[AANVANG]]="","",WORKDAY(TabelAKPLW686[[#This Row],[PLAN
KEUZE]],-5*TabelAKPLW686[[#This Row],[weken 
onderh.]],TBLkalender[#Data]))</f>
        <v/>
      </c>
      <c r="Y42" s="24"/>
      <c r="Z42" s="40">
        <f>2</f>
        <v>2</v>
      </c>
      <c r="AA42" s="23" t="str">
        <f>IF(TabelAKPLW686[[#This Row],[AANVANG]]="","",WORKDAY(TabelAKPLW686[[#This Row],[PLAN
OUT]],-5*TabelAKPLW686[[#This Row],[weken 
opmaak]],TBLkalender[#Data]))</f>
        <v/>
      </c>
      <c r="AB42" s="23"/>
      <c r="AC42" s="42">
        <f>1</f>
        <v>1</v>
      </c>
      <c r="AD42" s="23" t="str">
        <f>IF(TabelAKPLW686[[#This Row],[AANVANG]]="","",WORKDAY(TabelAKPLW686[[#This Row],[PLAN
CONTR]],-5*TabelAKPLW686[[#This Row],[weken 
ondert.]],TBLkalender[#Data]))</f>
        <v/>
      </c>
      <c r="AE42" s="23"/>
      <c r="AF42" s="42">
        <f>2</f>
        <v>2</v>
      </c>
      <c r="AG42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42" s="26"/>
      <c r="AI42" s="48">
        <v>2</v>
      </c>
      <c r="AJ42" s="49">
        <v>4</v>
      </c>
      <c r="AK42" s="50">
        <v>12</v>
      </c>
      <c r="AL42" s="51"/>
      <c r="AM42" s="52" t="s">
        <v>1</v>
      </c>
      <c r="AN42" s="53"/>
      <c r="AO42" s="25">
        <f>2</f>
        <v>2</v>
      </c>
      <c r="AP42" s="23" t="str">
        <f>IF(TabelAKPLW686[[#This Row],[EINDE]]="","",TabelAKPLW686[[#This Row],[EINDE]]+7*(TabelAKPLW686[[#This Row],[weken 
evaluatie]]))</f>
        <v/>
      </c>
      <c r="AQ42" s="26"/>
      <c r="AR42" s="27"/>
    </row>
    <row r="43" spans="2:44" s="74" customFormat="1" ht="16.75" customHeight="1" x14ac:dyDescent="0.2">
      <c r="B43" s="14"/>
      <c r="C43" s="15"/>
      <c r="D43" s="17"/>
      <c r="E43" s="28"/>
      <c r="F43" s="20"/>
      <c r="G43" s="18"/>
      <c r="H43" s="19">
        <f>TabelAKPLW686[[#This Row],[BUDGET]]-TabelAKPLW686[[#This Row],[CONTRACT
BEDRAG]]</f>
        <v>0</v>
      </c>
      <c r="I43" s="19"/>
      <c r="J43" s="21"/>
      <c r="K43" s="22"/>
      <c r="L43" s="29" t="str">
        <f>IF(TabelAKPLW686[[#This Row],[AANVANG]]="","",WORKDAY(TabelAKPLW686[[#This Row],[PLAN
behoeften]],-5*TabelAKPLW686[[#This Row],[weken
overleg]],TBLkalender[#Data]))</f>
        <v/>
      </c>
      <c r="M43" s="23"/>
      <c r="N43" s="40">
        <f>1</f>
        <v>1</v>
      </c>
      <c r="O43" s="29" t="str">
        <f>IF(TabelAKPLW686[[#This Row],[AANVANG]]="","",WORKDAY(TabelAKPLW686[[#This Row],[PLAN 
verzenden]],-5*TabelAKPLW686[[#This Row],[weken 
prijsvraag]],TBLkalender[#Data]))</f>
        <v/>
      </c>
      <c r="P43" s="23"/>
      <c r="Q43" s="40">
        <f>1</f>
        <v>1</v>
      </c>
      <c r="R43" s="23" t="str">
        <f>IF(TabelAKPLW686[[#This Row],[AANVANG]]="","",WORKDAY(TabelAKPLW686[[#This Row],[PLAN
offerte]],-5*TabelAKPLW686[[#This Row],[weken 
offerte]],TBLkalender[#Data]))</f>
        <v/>
      </c>
      <c r="S43" s="23"/>
      <c r="T43" s="40">
        <f>3</f>
        <v>3</v>
      </c>
      <c r="U43" s="23" t="str">
        <f>IF(TabelAKPLW686[[#This Row],[AANVANG]]="","",WORKDAY(TabelAKPLW686[[#This Row],[PLAN
SELECTIE]],-5*TabelAKPLW686[[#This Row],[weken 
vergelijk]],TBLkalender[#Data]))</f>
        <v/>
      </c>
      <c r="V43" s="23"/>
      <c r="W43" s="40">
        <f>4</f>
        <v>4</v>
      </c>
      <c r="X43" s="23" t="str">
        <f>IF(TabelAKPLW686[[#This Row],[AANVANG]]="","",WORKDAY(TabelAKPLW686[[#This Row],[PLAN
KEUZE]],-5*TabelAKPLW686[[#This Row],[weken 
onderh.]],TBLkalender[#Data]))</f>
        <v/>
      </c>
      <c r="Y43" s="24"/>
      <c r="Z43" s="40">
        <f>2</f>
        <v>2</v>
      </c>
      <c r="AA43" s="23" t="str">
        <f>IF(TabelAKPLW686[[#This Row],[AANVANG]]="","",WORKDAY(TabelAKPLW686[[#This Row],[PLAN
OUT]],-5*TabelAKPLW686[[#This Row],[weken 
opmaak]],TBLkalender[#Data]))</f>
        <v/>
      </c>
      <c r="AB43" s="23"/>
      <c r="AC43" s="42">
        <f>1</f>
        <v>1</v>
      </c>
      <c r="AD43" s="23" t="str">
        <f>IF(TabelAKPLW686[[#This Row],[AANVANG]]="","",WORKDAY(TabelAKPLW686[[#This Row],[PLAN
CONTR]],-5*TabelAKPLW686[[#This Row],[weken 
ondert.]],TBLkalender[#Data]))</f>
        <v/>
      </c>
      <c r="AE43" s="23"/>
      <c r="AF43" s="42">
        <f>2</f>
        <v>2</v>
      </c>
      <c r="AG43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43" s="26"/>
      <c r="AI43" s="48">
        <v>2</v>
      </c>
      <c r="AJ43" s="49">
        <v>4</v>
      </c>
      <c r="AK43" s="50">
        <v>12</v>
      </c>
      <c r="AL43" s="51"/>
      <c r="AM43" s="52" t="s">
        <v>1</v>
      </c>
      <c r="AN43" s="53"/>
      <c r="AO43" s="25">
        <f>2</f>
        <v>2</v>
      </c>
      <c r="AP43" s="23" t="str">
        <f>IF(TabelAKPLW686[[#This Row],[EINDE]]="","",TabelAKPLW686[[#This Row],[EINDE]]+7*(TabelAKPLW686[[#This Row],[weken 
evaluatie]]))</f>
        <v/>
      </c>
      <c r="AQ43" s="26"/>
      <c r="AR43" s="27"/>
    </row>
    <row r="44" spans="2:44" s="74" customFormat="1" ht="16.75" customHeight="1" x14ac:dyDescent="0.2">
      <c r="B44" s="14"/>
      <c r="C44" s="15"/>
      <c r="D44" s="17"/>
      <c r="E44" s="28"/>
      <c r="F44" s="20"/>
      <c r="G44" s="18"/>
      <c r="H44" s="19">
        <f>TabelAKPLW686[[#This Row],[BUDGET]]-TabelAKPLW686[[#This Row],[CONTRACT
BEDRAG]]</f>
        <v>0</v>
      </c>
      <c r="I44" s="19"/>
      <c r="J44" s="21"/>
      <c r="K44" s="22"/>
      <c r="L44" s="29" t="str">
        <f>IF(TabelAKPLW686[[#This Row],[AANVANG]]="","",WORKDAY(TabelAKPLW686[[#This Row],[PLAN
behoeften]],-5*TabelAKPLW686[[#This Row],[weken
overleg]],TBLkalender[#Data]))</f>
        <v/>
      </c>
      <c r="M44" s="23"/>
      <c r="N44" s="40">
        <f>1</f>
        <v>1</v>
      </c>
      <c r="O44" s="29" t="str">
        <f>IF(TabelAKPLW686[[#This Row],[AANVANG]]="","",WORKDAY(TabelAKPLW686[[#This Row],[PLAN 
verzenden]],-5*TabelAKPLW686[[#This Row],[weken 
prijsvraag]],TBLkalender[#Data]))</f>
        <v/>
      </c>
      <c r="P44" s="23"/>
      <c r="Q44" s="40">
        <f>1</f>
        <v>1</v>
      </c>
      <c r="R44" s="23" t="str">
        <f>IF(TabelAKPLW686[[#This Row],[AANVANG]]="","",WORKDAY(TabelAKPLW686[[#This Row],[PLAN
offerte]],-5*TabelAKPLW686[[#This Row],[weken 
offerte]],TBLkalender[#Data]))</f>
        <v/>
      </c>
      <c r="S44" s="23"/>
      <c r="T44" s="40">
        <f>3</f>
        <v>3</v>
      </c>
      <c r="U44" s="23" t="str">
        <f>IF(TabelAKPLW686[[#This Row],[AANVANG]]="","",WORKDAY(TabelAKPLW686[[#This Row],[PLAN
SELECTIE]],-5*TabelAKPLW686[[#This Row],[weken 
vergelijk]],TBLkalender[#Data]))</f>
        <v/>
      </c>
      <c r="V44" s="23"/>
      <c r="W44" s="40">
        <f>4</f>
        <v>4</v>
      </c>
      <c r="X44" s="23" t="str">
        <f>IF(TabelAKPLW686[[#This Row],[AANVANG]]="","",WORKDAY(TabelAKPLW686[[#This Row],[PLAN
KEUZE]],-5*TabelAKPLW686[[#This Row],[weken 
onderh.]],TBLkalender[#Data]))</f>
        <v/>
      </c>
      <c r="Y44" s="24"/>
      <c r="Z44" s="40">
        <f>2</f>
        <v>2</v>
      </c>
      <c r="AA44" s="23" t="str">
        <f>IF(TabelAKPLW686[[#This Row],[AANVANG]]="","",WORKDAY(TabelAKPLW686[[#This Row],[PLAN
OUT]],-5*TabelAKPLW686[[#This Row],[weken 
opmaak]],TBLkalender[#Data]))</f>
        <v/>
      </c>
      <c r="AB44" s="23"/>
      <c r="AC44" s="42">
        <f>1</f>
        <v>1</v>
      </c>
      <c r="AD44" s="23" t="str">
        <f>IF(TabelAKPLW686[[#This Row],[AANVANG]]="","",WORKDAY(TabelAKPLW686[[#This Row],[PLAN
CONTR]],-5*TabelAKPLW686[[#This Row],[weken 
ondert.]],TBLkalender[#Data]))</f>
        <v/>
      </c>
      <c r="AE44" s="23"/>
      <c r="AF44" s="42">
        <f>2</f>
        <v>2</v>
      </c>
      <c r="AG44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44" s="26"/>
      <c r="AI44" s="48">
        <v>2</v>
      </c>
      <c r="AJ44" s="49">
        <v>4</v>
      </c>
      <c r="AK44" s="50">
        <v>12</v>
      </c>
      <c r="AL44" s="51"/>
      <c r="AM44" s="52" t="s">
        <v>1</v>
      </c>
      <c r="AN44" s="53"/>
      <c r="AO44" s="25">
        <f>2</f>
        <v>2</v>
      </c>
      <c r="AP44" s="23" t="str">
        <f>IF(TabelAKPLW686[[#This Row],[EINDE]]="","",TabelAKPLW686[[#This Row],[EINDE]]+7*(TabelAKPLW686[[#This Row],[weken 
evaluatie]]))</f>
        <v/>
      </c>
      <c r="AQ44" s="26"/>
      <c r="AR44" s="27"/>
    </row>
    <row r="45" spans="2:44" s="74" customFormat="1" ht="16.75" customHeight="1" x14ac:dyDescent="0.2">
      <c r="B45" s="14"/>
      <c r="C45" s="15"/>
      <c r="D45" s="17"/>
      <c r="E45" s="28"/>
      <c r="F45" s="20"/>
      <c r="G45" s="18"/>
      <c r="H45" s="19">
        <f>TabelAKPLW686[[#This Row],[BUDGET]]-TabelAKPLW686[[#This Row],[CONTRACT
BEDRAG]]</f>
        <v>0</v>
      </c>
      <c r="I45" s="19"/>
      <c r="J45" s="21"/>
      <c r="K45" s="22"/>
      <c r="L45" s="29" t="str">
        <f>IF(TabelAKPLW686[[#This Row],[AANVANG]]="","",WORKDAY(TabelAKPLW686[[#This Row],[PLAN
behoeften]],-5*TabelAKPLW686[[#This Row],[weken
overleg]],TBLkalender[#Data]))</f>
        <v/>
      </c>
      <c r="M45" s="23"/>
      <c r="N45" s="40">
        <f>1</f>
        <v>1</v>
      </c>
      <c r="O45" s="29" t="str">
        <f>IF(TabelAKPLW686[[#This Row],[AANVANG]]="","",WORKDAY(TabelAKPLW686[[#This Row],[PLAN 
verzenden]],-5*TabelAKPLW686[[#This Row],[weken 
prijsvraag]],TBLkalender[#Data]))</f>
        <v/>
      </c>
      <c r="P45" s="23"/>
      <c r="Q45" s="40">
        <f>1</f>
        <v>1</v>
      </c>
      <c r="R45" s="23" t="str">
        <f>IF(TabelAKPLW686[[#This Row],[AANVANG]]="","",WORKDAY(TabelAKPLW686[[#This Row],[PLAN
offerte]],-5*TabelAKPLW686[[#This Row],[weken 
offerte]],TBLkalender[#Data]))</f>
        <v/>
      </c>
      <c r="S45" s="23"/>
      <c r="T45" s="40">
        <f>3</f>
        <v>3</v>
      </c>
      <c r="U45" s="23" t="str">
        <f>IF(TabelAKPLW686[[#This Row],[AANVANG]]="","",WORKDAY(TabelAKPLW686[[#This Row],[PLAN
SELECTIE]],-5*TabelAKPLW686[[#This Row],[weken 
vergelijk]],TBLkalender[#Data]))</f>
        <v/>
      </c>
      <c r="V45" s="23"/>
      <c r="W45" s="40">
        <f>4</f>
        <v>4</v>
      </c>
      <c r="X45" s="23" t="str">
        <f>IF(TabelAKPLW686[[#This Row],[AANVANG]]="","",WORKDAY(TabelAKPLW686[[#This Row],[PLAN
KEUZE]],-5*TabelAKPLW686[[#This Row],[weken 
onderh.]],TBLkalender[#Data]))</f>
        <v/>
      </c>
      <c r="Y45" s="24"/>
      <c r="Z45" s="40">
        <f>2</f>
        <v>2</v>
      </c>
      <c r="AA45" s="23" t="str">
        <f>IF(TabelAKPLW686[[#This Row],[AANVANG]]="","",WORKDAY(TabelAKPLW686[[#This Row],[PLAN
OUT]],-5*TabelAKPLW686[[#This Row],[weken 
opmaak]],TBLkalender[#Data]))</f>
        <v/>
      </c>
      <c r="AB45" s="23"/>
      <c r="AC45" s="42">
        <f>1</f>
        <v>1</v>
      </c>
      <c r="AD45" s="23" t="str">
        <f>IF(TabelAKPLW686[[#This Row],[AANVANG]]="","",WORKDAY(TabelAKPLW686[[#This Row],[PLAN
CONTR]],-5*TabelAKPLW686[[#This Row],[weken 
ondert.]],TBLkalender[#Data]))</f>
        <v/>
      </c>
      <c r="AE45" s="23"/>
      <c r="AF45" s="42">
        <f>2</f>
        <v>2</v>
      </c>
      <c r="AG45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45" s="26"/>
      <c r="AI45" s="61">
        <v>2</v>
      </c>
      <c r="AJ45" s="60">
        <v>4</v>
      </c>
      <c r="AK45" s="60">
        <v>12</v>
      </c>
      <c r="AL45" s="51"/>
      <c r="AM45" s="52" t="s">
        <v>1</v>
      </c>
      <c r="AN45" s="53"/>
      <c r="AO45" s="25">
        <f>2</f>
        <v>2</v>
      </c>
      <c r="AP45" s="23" t="str">
        <f>IF(TabelAKPLW686[[#This Row],[EINDE]]="","",TabelAKPLW686[[#This Row],[EINDE]]+7*(TabelAKPLW686[[#This Row],[weken 
evaluatie]]))</f>
        <v/>
      </c>
      <c r="AQ45" s="26"/>
      <c r="AR45" s="27"/>
    </row>
    <row r="46" spans="2:44" s="74" customFormat="1" ht="16.75" customHeight="1" x14ac:dyDescent="0.2">
      <c r="B46" s="14"/>
      <c r="C46" s="15"/>
      <c r="D46" s="17"/>
      <c r="E46" s="28"/>
      <c r="F46" s="20"/>
      <c r="G46" s="18"/>
      <c r="H46" s="19">
        <f>TabelAKPLW686[[#This Row],[BUDGET]]-TabelAKPLW686[[#This Row],[CONTRACT
BEDRAG]]</f>
        <v>0</v>
      </c>
      <c r="I46" s="19"/>
      <c r="J46" s="21"/>
      <c r="K46" s="22"/>
      <c r="L46" s="29" t="str">
        <f>IF(TabelAKPLW686[[#This Row],[AANVANG]]="","",WORKDAY(TabelAKPLW686[[#This Row],[PLAN
behoeften]],-5*TabelAKPLW686[[#This Row],[weken
overleg]],TBLkalender[#Data]))</f>
        <v/>
      </c>
      <c r="M46" s="23"/>
      <c r="N46" s="40">
        <f>1</f>
        <v>1</v>
      </c>
      <c r="O46" s="29" t="str">
        <f>IF(TabelAKPLW686[[#This Row],[AANVANG]]="","",WORKDAY(TabelAKPLW686[[#This Row],[PLAN 
verzenden]],-5*TabelAKPLW686[[#This Row],[weken 
prijsvraag]],TBLkalender[#Data]))</f>
        <v/>
      </c>
      <c r="P46" s="23"/>
      <c r="Q46" s="40">
        <f>1</f>
        <v>1</v>
      </c>
      <c r="R46" s="23" t="str">
        <f>IF(TabelAKPLW686[[#This Row],[AANVANG]]="","",WORKDAY(TabelAKPLW686[[#This Row],[PLAN
offerte]],-5*TabelAKPLW686[[#This Row],[weken 
offerte]],TBLkalender[#Data]))</f>
        <v/>
      </c>
      <c r="S46" s="23"/>
      <c r="T46" s="40">
        <f>3</f>
        <v>3</v>
      </c>
      <c r="U46" s="23" t="str">
        <f>IF(TabelAKPLW686[[#This Row],[AANVANG]]="","",WORKDAY(TabelAKPLW686[[#This Row],[PLAN
SELECTIE]],-5*TabelAKPLW686[[#This Row],[weken 
vergelijk]],TBLkalender[#Data]))</f>
        <v/>
      </c>
      <c r="V46" s="23"/>
      <c r="W46" s="40">
        <f>4</f>
        <v>4</v>
      </c>
      <c r="X46" s="23" t="str">
        <f>IF(TabelAKPLW686[[#This Row],[AANVANG]]="","",WORKDAY(TabelAKPLW686[[#This Row],[PLAN
KEUZE]],-5*TabelAKPLW686[[#This Row],[weken 
onderh.]],TBLkalender[#Data]))</f>
        <v/>
      </c>
      <c r="Y46" s="24"/>
      <c r="Z46" s="40">
        <f>2</f>
        <v>2</v>
      </c>
      <c r="AA46" s="23" t="str">
        <f>IF(TabelAKPLW686[[#This Row],[AANVANG]]="","",WORKDAY(TabelAKPLW686[[#This Row],[PLAN
OUT]],-5*TabelAKPLW686[[#This Row],[weken 
opmaak]],TBLkalender[#Data]))</f>
        <v/>
      </c>
      <c r="AB46" s="23"/>
      <c r="AC46" s="42">
        <f>1</f>
        <v>1</v>
      </c>
      <c r="AD46" s="23" t="str">
        <f>IF(TabelAKPLW686[[#This Row],[AANVANG]]="","",WORKDAY(TabelAKPLW686[[#This Row],[PLAN
CONTR]],-5*TabelAKPLW686[[#This Row],[weken 
ondert.]],TBLkalender[#Data]))</f>
        <v/>
      </c>
      <c r="AE46" s="23"/>
      <c r="AF46" s="42">
        <f>2</f>
        <v>2</v>
      </c>
      <c r="AG46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46" s="26"/>
      <c r="AI46" s="48">
        <v>2</v>
      </c>
      <c r="AJ46" s="49">
        <v>4</v>
      </c>
      <c r="AK46" s="50">
        <v>12</v>
      </c>
      <c r="AL46" s="51"/>
      <c r="AM46" s="52" t="s">
        <v>1</v>
      </c>
      <c r="AN46" s="53"/>
      <c r="AO46" s="25">
        <f>2</f>
        <v>2</v>
      </c>
      <c r="AP46" s="23" t="str">
        <f>IF(TabelAKPLW686[[#This Row],[EINDE]]="","",TabelAKPLW686[[#This Row],[EINDE]]+7*(TabelAKPLW686[[#This Row],[weken 
evaluatie]]))</f>
        <v/>
      </c>
      <c r="AQ46" s="26"/>
      <c r="AR46" s="27"/>
    </row>
    <row r="47" spans="2:44" s="74" customFormat="1" ht="16.75" customHeight="1" x14ac:dyDescent="0.2">
      <c r="B47" s="14"/>
      <c r="C47" s="15"/>
      <c r="D47" s="17"/>
      <c r="E47" s="28"/>
      <c r="F47" s="20"/>
      <c r="G47" s="18"/>
      <c r="H47" s="19">
        <f>TabelAKPLW686[[#This Row],[BUDGET]]-TabelAKPLW686[[#This Row],[CONTRACT
BEDRAG]]</f>
        <v>0</v>
      </c>
      <c r="I47" s="19"/>
      <c r="J47" s="21"/>
      <c r="K47" s="22"/>
      <c r="L47" s="29" t="str">
        <f>IF(TabelAKPLW686[[#This Row],[AANVANG]]="","",WORKDAY(TabelAKPLW686[[#This Row],[PLAN
behoeften]],-5*TabelAKPLW686[[#This Row],[weken
overleg]],TBLkalender[#Data]))</f>
        <v/>
      </c>
      <c r="M47" s="23"/>
      <c r="N47" s="40">
        <f>1</f>
        <v>1</v>
      </c>
      <c r="O47" s="29" t="str">
        <f>IF(TabelAKPLW686[[#This Row],[AANVANG]]="","",WORKDAY(TabelAKPLW686[[#This Row],[PLAN 
verzenden]],-5*TabelAKPLW686[[#This Row],[weken 
prijsvraag]],TBLkalender[#Data]))</f>
        <v/>
      </c>
      <c r="P47" s="23"/>
      <c r="Q47" s="40">
        <f>1</f>
        <v>1</v>
      </c>
      <c r="R47" s="23" t="str">
        <f>IF(TabelAKPLW686[[#This Row],[AANVANG]]="","",WORKDAY(TabelAKPLW686[[#This Row],[PLAN
offerte]],-5*TabelAKPLW686[[#This Row],[weken 
offerte]],TBLkalender[#Data]))</f>
        <v/>
      </c>
      <c r="S47" s="23"/>
      <c r="T47" s="40">
        <f>3</f>
        <v>3</v>
      </c>
      <c r="U47" s="23" t="str">
        <f>IF(TabelAKPLW686[[#This Row],[AANVANG]]="","",WORKDAY(TabelAKPLW686[[#This Row],[PLAN
SELECTIE]],-5*TabelAKPLW686[[#This Row],[weken 
vergelijk]],TBLkalender[#Data]))</f>
        <v/>
      </c>
      <c r="V47" s="23"/>
      <c r="W47" s="40">
        <f>4</f>
        <v>4</v>
      </c>
      <c r="X47" s="23" t="str">
        <f>IF(TabelAKPLW686[[#This Row],[AANVANG]]="","",WORKDAY(TabelAKPLW686[[#This Row],[PLAN
KEUZE]],-5*TabelAKPLW686[[#This Row],[weken 
onderh.]],TBLkalender[#Data]))</f>
        <v/>
      </c>
      <c r="Y47" s="24"/>
      <c r="Z47" s="40">
        <f>2</f>
        <v>2</v>
      </c>
      <c r="AA47" s="23" t="str">
        <f>IF(TabelAKPLW686[[#This Row],[AANVANG]]="","",WORKDAY(TabelAKPLW686[[#This Row],[PLAN
OUT]],-5*TabelAKPLW686[[#This Row],[weken 
opmaak]],TBLkalender[#Data]))</f>
        <v/>
      </c>
      <c r="AB47" s="23"/>
      <c r="AC47" s="42">
        <f>1</f>
        <v>1</v>
      </c>
      <c r="AD47" s="23" t="str">
        <f>IF(TabelAKPLW686[[#This Row],[AANVANG]]="","",WORKDAY(TabelAKPLW686[[#This Row],[PLAN
CONTR]],-5*TabelAKPLW686[[#This Row],[weken 
ondert.]],TBLkalender[#Data]))</f>
        <v/>
      </c>
      <c r="AE47" s="23"/>
      <c r="AF47" s="42">
        <f>2</f>
        <v>2</v>
      </c>
      <c r="AG47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47" s="26"/>
      <c r="AI47" s="48">
        <v>2</v>
      </c>
      <c r="AJ47" s="49">
        <v>4</v>
      </c>
      <c r="AK47" s="50">
        <v>12</v>
      </c>
      <c r="AL47" s="51"/>
      <c r="AM47" s="52" t="s">
        <v>1</v>
      </c>
      <c r="AN47" s="53"/>
      <c r="AO47" s="25">
        <f>2</f>
        <v>2</v>
      </c>
      <c r="AP47" s="23" t="str">
        <f>IF(TabelAKPLW686[[#This Row],[EINDE]]="","",TabelAKPLW686[[#This Row],[EINDE]]+7*(TabelAKPLW686[[#This Row],[weken 
evaluatie]]))</f>
        <v/>
      </c>
      <c r="AQ47" s="26"/>
      <c r="AR47" s="27"/>
    </row>
    <row r="48" spans="2:44" s="74" customFormat="1" ht="16.75" customHeight="1" x14ac:dyDescent="0.2">
      <c r="B48" s="14"/>
      <c r="C48" s="15"/>
      <c r="D48" s="17"/>
      <c r="E48" s="28"/>
      <c r="F48" s="20"/>
      <c r="G48" s="18"/>
      <c r="H48" s="19">
        <f>TabelAKPLW686[[#This Row],[BUDGET]]-TabelAKPLW686[[#This Row],[CONTRACT
BEDRAG]]</f>
        <v>0</v>
      </c>
      <c r="I48" s="19"/>
      <c r="J48" s="21"/>
      <c r="K48" s="22"/>
      <c r="L48" s="29" t="str">
        <f>IF(TabelAKPLW686[[#This Row],[AANVANG]]="","",WORKDAY(TabelAKPLW686[[#This Row],[PLAN
behoeften]],-5*TabelAKPLW686[[#This Row],[weken
overleg]],TBLkalender[#Data]))</f>
        <v/>
      </c>
      <c r="M48" s="23"/>
      <c r="N48" s="40">
        <f>1</f>
        <v>1</v>
      </c>
      <c r="O48" s="29" t="str">
        <f>IF(TabelAKPLW686[[#This Row],[AANVANG]]="","",WORKDAY(TabelAKPLW686[[#This Row],[PLAN 
verzenden]],-5*TabelAKPLW686[[#This Row],[weken 
prijsvraag]],TBLkalender[#Data]))</f>
        <v/>
      </c>
      <c r="P48" s="23"/>
      <c r="Q48" s="40">
        <f>1</f>
        <v>1</v>
      </c>
      <c r="R48" s="23" t="str">
        <f>IF(TabelAKPLW686[[#This Row],[AANVANG]]="","",WORKDAY(TabelAKPLW686[[#This Row],[PLAN
offerte]],-5*TabelAKPLW686[[#This Row],[weken 
offerte]],TBLkalender[#Data]))</f>
        <v/>
      </c>
      <c r="S48" s="23"/>
      <c r="T48" s="40">
        <f>3</f>
        <v>3</v>
      </c>
      <c r="U48" s="23" t="str">
        <f>IF(TabelAKPLW686[[#This Row],[AANVANG]]="","",WORKDAY(TabelAKPLW686[[#This Row],[PLAN
SELECTIE]],-5*TabelAKPLW686[[#This Row],[weken 
vergelijk]],TBLkalender[#Data]))</f>
        <v/>
      </c>
      <c r="V48" s="23"/>
      <c r="W48" s="40">
        <f>4</f>
        <v>4</v>
      </c>
      <c r="X48" s="23" t="str">
        <f>IF(TabelAKPLW686[[#This Row],[AANVANG]]="","",WORKDAY(TabelAKPLW686[[#This Row],[PLAN
KEUZE]],-5*TabelAKPLW686[[#This Row],[weken 
onderh.]],TBLkalender[#Data]))</f>
        <v/>
      </c>
      <c r="Y48" s="24"/>
      <c r="Z48" s="40">
        <f>2</f>
        <v>2</v>
      </c>
      <c r="AA48" s="23" t="str">
        <f>IF(TabelAKPLW686[[#This Row],[AANVANG]]="","",WORKDAY(TabelAKPLW686[[#This Row],[PLAN
OUT]],-5*TabelAKPLW686[[#This Row],[weken 
opmaak]],TBLkalender[#Data]))</f>
        <v/>
      </c>
      <c r="AB48" s="23"/>
      <c r="AC48" s="42">
        <f>1</f>
        <v>1</v>
      </c>
      <c r="AD48" s="23" t="str">
        <f>IF(TabelAKPLW686[[#This Row],[AANVANG]]="","",WORKDAY(TabelAKPLW686[[#This Row],[PLAN
CONTR]],-5*TabelAKPLW686[[#This Row],[weken 
ondert.]],TBLkalender[#Data]))</f>
        <v/>
      </c>
      <c r="AE48" s="23"/>
      <c r="AF48" s="42">
        <f>2</f>
        <v>2</v>
      </c>
      <c r="AG48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48" s="26"/>
      <c r="AI48" s="48">
        <v>2</v>
      </c>
      <c r="AJ48" s="49">
        <v>4</v>
      </c>
      <c r="AK48" s="50">
        <v>12</v>
      </c>
      <c r="AL48" s="51"/>
      <c r="AM48" s="52" t="s">
        <v>1</v>
      </c>
      <c r="AN48" s="53"/>
      <c r="AO48" s="25">
        <f>2</f>
        <v>2</v>
      </c>
      <c r="AP48" s="23" t="str">
        <f>IF(TabelAKPLW686[[#This Row],[EINDE]]="","",TabelAKPLW686[[#This Row],[EINDE]]+7*(TabelAKPLW686[[#This Row],[weken 
evaluatie]]))</f>
        <v/>
      </c>
      <c r="AQ48" s="26"/>
      <c r="AR48" s="27"/>
    </row>
    <row r="49" spans="2:44" s="74" customFormat="1" ht="16.75" customHeight="1" x14ac:dyDescent="0.2">
      <c r="B49" s="14"/>
      <c r="C49" s="15"/>
      <c r="D49" s="17"/>
      <c r="E49" s="28"/>
      <c r="F49" s="20"/>
      <c r="G49" s="18"/>
      <c r="H49" s="19">
        <f>TabelAKPLW686[[#This Row],[BUDGET]]-TabelAKPLW686[[#This Row],[CONTRACT
BEDRAG]]</f>
        <v>0</v>
      </c>
      <c r="I49" s="19"/>
      <c r="J49" s="21"/>
      <c r="K49" s="22"/>
      <c r="L49" s="29" t="str">
        <f>IF(TabelAKPLW686[[#This Row],[AANVANG]]="","",WORKDAY(TabelAKPLW686[[#This Row],[PLAN
behoeften]],-5*TabelAKPLW686[[#This Row],[weken
overleg]],TBLkalender[#Data]))</f>
        <v/>
      </c>
      <c r="M49" s="23"/>
      <c r="N49" s="40">
        <f>1</f>
        <v>1</v>
      </c>
      <c r="O49" s="29" t="str">
        <f>IF(TabelAKPLW686[[#This Row],[AANVANG]]="","",WORKDAY(TabelAKPLW686[[#This Row],[PLAN 
verzenden]],-5*TabelAKPLW686[[#This Row],[weken 
prijsvraag]],TBLkalender[#Data]))</f>
        <v/>
      </c>
      <c r="P49" s="23"/>
      <c r="Q49" s="40">
        <f>1</f>
        <v>1</v>
      </c>
      <c r="R49" s="23" t="str">
        <f>IF(TabelAKPLW686[[#This Row],[AANVANG]]="","",WORKDAY(TabelAKPLW686[[#This Row],[PLAN
offerte]],-5*TabelAKPLW686[[#This Row],[weken 
offerte]],TBLkalender[#Data]))</f>
        <v/>
      </c>
      <c r="S49" s="23"/>
      <c r="T49" s="40">
        <f>3</f>
        <v>3</v>
      </c>
      <c r="U49" s="23" t="str">
        <f>IF(TabelAKPLW686[[#This Row],[AANVANG]]="","",WORKDAY(TabelAKPLW686[[#This Row],[PLAN
SELECTIE]],-5*TabelAKPLW686[[#This Row],[weken 
vergelijk]],TBLkalender[#Data]))</f>
        <v/>
      </c>
      <c r="V49" s="23"/>
      <c r="W49" s="40">
        <f>4</f>
        <v>4</v>
      </c>
      <c r="X49" s="23" t="str">
        <f>IF(TabelAKPLW686[[#This Row],[AANVANG]]="","",WORKDAY(TabelAKPLW686[[#This Row],[PLAN
KEUZE]],-5*TabelAKPLW686[[#This Row],[weken 
onderh.]],TBLkalender[#Data]))</f>
        <v/>
      </c>
      <c r="Y49" s="24"/>
      <c r="Z49" s="40">
        <f>2</f>
        <v>2</v>
      </c>
      <c r="AA49" s="23" t="str">
        <f>IF(TabelAKPLW686[[#This Row],[AANVANG]]="","",WORKDAY(TabelAKPLW686[[#This Row],[PLAN
OUT]],-5*TabelAKPLW686[[#This Row],[weken 
opmaak]],TBLkalender[#Data]))</f>
        <v/>
      </c>
      <c r="AB49" s="23"/>
      <c r="AC49" s="42">
        <f>1</f>
        <v>1</v>
      </c>
      <c r="AD49" s="23" t="str">
        <f>IF(TabelAKPLW686[[#This Row],[AANVANG]]="","",WORKDAY(TabelAKPLW686[[#This Row],[PLAN
CONTR]],-5*TabelAKPLW686[[#This Row],[weken 
ondert.]],TBLkalender[#Data]))</f>
        <v/>
      </c>
      <c r="AE49" s="23"/>
      <c r="AF49" s="42">
        <f>2</f>
        <v>2</v>
      </c>
      <c r="AG49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49" s="26"/>
      <c r="AI49" s="48">
        <v>2</v>
      </c>
      <c r="AJ49" s="49">
        <v>4</v>
      </c>
      <c r="AK49" s="50">
        <v>12</v>
      </c>
      <c r="AL49" s="51"/>
      <c r="AM49" s="52" t="s">
        <v>1</v>
      </c>
      <c r="AN49" s="53"/>
      <c r="AO49" s="25">
        <f>2</f>
        <v>2</v>
      </c>
      <c r="AP49" s="23" t="str">
        <f>IF(TabelAKPLW686[[#This Row],[EINDE]]="","",TabelAKPLW686[[#This Row],[EINDE]]+7*(TabelAKPLW686[[#This Row],[weken 
evaluatie]]))</f>
        <v/>
      </c>
      <c r="AQ49" s="26"/>
      <c r="AR49" s="27"/>
    </row>
    <row r="50" spans="2:44" s="74" customFormat="1" ht="16.75" customHeight="1" x14ac:dyDescent="0.2">
      <c r="B50" s="14"/>
      <c r="C50" s="15"/>
      <c r="D50" s="17"/>
      <c r="E50" s="28"/>
      <c r="F50" s="20"/>
      <c r="G50" s="18"/>
      <c r="H50" s="19">
        <f>TabelAKPLW686[[#This Row],[BUDGET]]-TabelAKPLW686[[#This Row],[CONTRACT
BEDRAG]]</f>
        <v>0</v>
      </c>
      <c r="I50" s="19"/>
      <c r="J50" s="21"/>
      <c r="K50" s="22"/>
      <c r="L50" s="29" t="str">
        <f>IF(TabelAKPLW686[[#This Row],[AANVANG]]="","",WORKDAY(TabelAKPLW686[[#This Row],[PLAN
behoeften]],-5*TabelAKPLW686[[#This Row],[weken
overleg]],TBLkalender[#Data]))</f>
        <v/>
      </c>
      <c r="M50" s="23"/>
      <c r="N50" s="40">
        <f>1</f>
        <v>1</v>
      </c>
      <c r="O50" s="29" t="str">
        <f>IF(TabelAKPLW686[[#This Row],[AANVANG]]="","",WORKDAY(TabelAKPLW686[[#This Row],[PLAN 
verzenden]],-5*TabelAKPLW686[[#This Row],[weken 
prijsvraag]],TBLkalender[#Data]))</f>
        <v/>
      </c>
      <c r="P50" s="23"/>
      <c r="Q50" s="40">
        <f>1</f>
        <v>1</v>
      </c>
      <c r="R50" s="23" t="str">
        <f>IF(TabelAKPLW686[[#This Row],[AANVANG]]="","",WORKDAY(TabelAKPLW686[[#This Row],[PLAN
offerte]],-5*TabelAKPLW686[[#This Row],[weken 
offerte]],TBLkalender[#Data]))</f>
        <v/>
      </c>
      <c r="S50" s="23"/>
      <c r="T50" s="40">
        <f>3</f>
        <v>3</v>
      </c>
      <c r="U50" s="23" t="str">
        <f>IF(TabelAKPLW686[[#This Row],[AANVANG]]="","",WORKDAY(TabelAKPLW686[[#This Row],[PLAN
SELECTIE]],-5*TabelAKPLW686[[#This Row],[weken 
vergelijk]],TBLkalender[#Data]))</f>
        <v/>
      </c>
      <c r="V50" s="23"/>
      <c r="W50" s="40">
        <f>4</f>
        <v>4</v>
      </c>
      <c r="X50" s="23" t="str">
        <f>IF(TabelAKPLW686[[#This Row],[AANVANG]]="","",WORKDAY(TabelAKPLW686[[#This Row],[PLAN
KEUZE]],-5*TabelAKPLW686[[#This Row],[weken 
onderh.]],TBLkalender[#Data]))</f>
        <v/>
      </c>
      <c r="Y50" s="24"/>
      <c r="Z50" s="40">
        <f>2</f>
        <v>2</v>
      </c>
      <c r="AA50" s="23" t="str">
        <f>IF(TabelAKPLW686[[#This Row],[AANVANG]]="","",WORKDAY(TabelAKPLW686[[#This Row],[PLAN
OUT]],-5*TabelAKPLW686[[#This Row],[weken 
opmaak]],TBLkalender[#Data]))</f>
        <v/>
      </c>
      <c r="AB50" s="23"/>
      <c r="AC50" s="42">
        <f>1</f>
        <v>1</v>
      </c>
      <c r="AD50" s="23" t="str">
        <f>IF(TabelAKPLW686[[#This Row],[AANVANG]]="","",WORKDAY(TabelAKPLW686[[#This Row],[PLAN
CONTR]],-5*TabelAKPLW686[[#This Row],[weken 
ondert.]],TBLkalender[#Data]))</f>
        <v/>
      </c>
      <c r="AE50" s="23"/>
      <c r="AF50" s="42">
        <f>2</f>
        <v>2</v>
      </c>
      <c r="AG50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50" s="26"/>
      <c r="AI50" s="48">
        <v>2</v>
      </c>
      <c r="AJ50" s="49">
        <v>4</v>
      </c>
      <c r="AK50" s="50">
        <v>12</v>
      </c>
      <c r="AL50" s="51"/>
      <c r="AM50" s="52" t="s">
        <v>1</v>
      </c>
      <c r="AN50" s="53"/>
      <c r="AO50" s="25">
        <f>2</f>
        <v>2</v>
      </c>
      <c r="AP50" s="23" t="str">
        <f>IF(TabelAKPLW686[[#This Row],[EINDE]]="","",TabelAKPLW686[[#This Row],[EINDE]]+7*(TabelAKPLW686[[#This Row],[weken 
evaluatie]]))</f>
        <v/>
      </c>
      <c r="AQ50" s="26"/>
      <c r="AR50" s="27"/>
    </row>
    <row r="51" spans="2:44" s="74" customFormat="1" ht="16.75" customHeight="1" x14ac:dyDescent="0.2">
      <c r="B51" s="14"/>
      <c r="C51" s="15"/>
      <c r="D51" s="17"/>
      <c r="E51" s="28"/>
      <c r="F51" s="20"/>
      <c r="G51" s="18"/>
      <c r="H51" s="19">
        <f>TabelAKPLW686[[#This Row],[BUDGET]]-TabelAKPLW686[[#This Row],[CONTRACT
BEDRAG]]</f>
        <v>0</v>
      </c>
      <c r="I51" s="19"/>
      <c r="J51" s="21"/>
      <c r="K51" s="22"/>
      <c r="L51" s="29" t="str">
        <f>IF(TabelAKPLW686[[#This Row],[AANVANG]]="","",WORKDAY(TabelAKPLW686[[#This Row],[PLAN
behoeften]],-5*TabelAKPLW686[[#This Row],[weken
overleg]],TBLkalender[#Data]))</f>
        <v/>
      </c>
      <c r="M51" s="23"/>
      <c r="N51" s="40">
        <f>1</f>
        <v>1</v>
      </c>
      <c r="O51" s="29" t="str">
        <f>IF(TabelAKPLW686[[#This Row],[AANVANG]]="","",WORKDAY(TabelAKPLW686[[#This Row],[PLAN 
verzenden]],-5*TabelAKPLW686[[#This Row],[weken 
prijsvraag]],TBLkalender[#Data]))</f>
        <v/>
      </c>
      <c r="P51" s="23"/>
      <c r="Q51" s="40">
        <f>1</f>
        <v>1</v>
      </c>
      <c r="R51" s="23" t="str">
        <f>IF(TabelAKPLW686[[#This Row],[AANVANG]]="","",WORKDAY(TabelAKPLW686[[#This Row],[PLAN
offerte]],-5*TabelAKPLW686[[#This Row],[weken 
offerte]],TBLkalender[#Data]))</f>
        <v/>
      </c>
      <c r="S51" s="23"/>
      <c r="T51" s="40">
        <f>3</f>
        <v>3</v>
      </c>
      <c r="U51" s="23" t="str">
        <f>IF(TabelAKPLW686[[#This Row],[AANVANG]]="","",WORKDAY(TabelAKPLW686[[#This Row],[PLAN
SELECTIE]],-5*TabelAKPLW686[[#This Row],[weken 
vergelijk]],TBLkalender[#Data]))</f>
        <v/>
      </c>
      <c r="V51" s="23"/>
      <c r="W51" s="40">
        <f>4</f>
        <v>4</v>
      </c>
      <c r="X51" s="23" t="str">
        <f>IF(TabelAKPLW686[[#This Row],[AANVANG]]="","",WORKDAY(TabelAKPLW686[[#This Row],[PLAN
KEUZE]],-5*TabelAKPLW686[[#This Row],[weken 
onderh.]],TBLkalender[#Data]))</f>
        <v/>
      </c>
      <c r="Y51" s="24"/>
      <c r="Z51" s="40">
        <f>2</f>
        <v>2</v>
      </c>
      <c r="AA51" s="23" t="str">
        <f>IF(TabelAKPLW686[[#This Row],[AANVANG]]="","",WORKDAY(TabelAKPLW686[[#This Row],[PLAN
OUT]],-5*TabelAKPLW686[[#This Row],[weken 
opmaak]],TBLkalender[#Data]))</f>
        <v/>
      </c>
      <c r="AB51" s="23"/>
      <c r="AC51" s="42">
        <f>1</f>
        <v>1</v>
      </c>
      <c r="AD51" s="23" t="str">
        <f>IF(TabelAKPLW686[[#This Row],[AANVANG]]="","",WORKDAY(TabelAKPLW686[[#This Row],[PLAN
CONTR]],-5*TabelAKPLW686[[#This Row],[weken 
ondert.]],TBLkalender[#Data]))</f>
        <v/>
      </c>
      <c r="AE51" s="23"/>
      <c r="AF51" s="42">
        <f>2</f>
        <v>2</v>
      </c>
      <c r="AG51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51" s="26"/>
      <c r="AI51" s="48">
        <v>2</v>
      </c>
      <c r="AJ51" s="49">
        <v>4</v>
      </c>
      <c r="AK51" s="50">
        <v>12</v>
      </c>
      <c r="AL51" s="51"/>
      <c r="AM51" s="52" t="s">
        <v>1</v>
      </c>
      <c r="AN51" s="53"/>
      <c r="AO51" s="25">
        <f>2</f>
        <v>2</v>
      </c>
      <c r="AP51" s="23" t="str">
        <f>IF(TabelAKPLW686[[#This Row],[EINDE]]="","",TabelAKPLW686[[#This Row],[EINDE]]+7*(TabelAKPLW686[[#This Row],[weken 
evaluatie]]))</f>
        <v/>
      </c>
      <c r="AQ51" s="26"/>
      <c r="AR51" s="27"/>
    </row>
    <row r="52" spans="2:44" s="74" customFormat="1" ht="16.75" customHeight="1" x14ac:dyDescent="0.2">
      <c r="B52" s="14"/>
      <c r="C52" s="15"/>
      <c r="D52" s="17"/>
      <c r="E52" s="28"/>
      <c r="F52" s="20"/>
      <c r="G52" s="18"/>
      <c r="H52" s="19">
        <f>TabelAKPLW686[[#This Row],[BUDGET]]-TabelAKPLW686[[#This Row],[CONTRACT
BEDRAG]]</f>
        <v>0</v>
      </c>
      <c r="I52" s="19"/>
      <c r="J52" s="21"/>
      <c r="K52" s="22"/>
      <c r="L52" s="29" t="str">
        <f>IF(TabelAKPLW686[[#This Row],[AANVANG]]="","",WORKDAY(TabelAKPLW686[[#This Row],[PLAN
behoeften]],-5*TabelAKPLW686[[#This Row],[weken
overleg]],TBLkalender[#Data]))</f>
        <v/>
      </c>
      <c r="M52" s="23"/>
      <c r="N52" s="40">
        <f>1</f>
        <v>1</v>
      </c>
      <c r="O52" s="29" t="str">
        <f>IF(TabelAKPLW686[[#This Row],[AANVANG]]="","",WORKDAY(TabelAKPLW686[[#This Row],[PLAN 
verzenden]],-5*TabelAKPLW686[[#This Row],[weken 
prijsvraag]],TBLkalender[#Data]))</f>
        <v/>
      </c>
      <c r="P52" s="23"/>
      <c r="Q52" s="40">
        <f>1</f>
        <v>1</v>
      </c>
      <c r="R52" s="23" t="str">
        <f>IF(TabelAKPLW686[[#This Row],[AANVANG]]="","",WORKDAY(TabelAKPLW686[[#This Row],[PLAN
offerte]],-5*TabelAKPLW686[[#This Row],[weken 
offerte]],TBLkalender[#Data]))</f>
        <v/>
      </c>
      <c r="S52" s="23"/>
      <c r="T52" s="40">
        <f>3</f>
        <v>3</v>
      </c>
      <c r="U52" s="23" t="str">
        <f>IF(TabelAKPLW686[[#This Row],[AANVANG]]="","",WORKDAY(TabelAKPLW686[[#This Row],[PLAN
SELECTIE]],-5*TabelAKPLW686[[#This Row],[weken 
vergelijk]],TBLkalender[#Data]))</f>
        <v/>
      </c>
      <c r="V52" s="23"/>
      <c r="W52" s="40">
        <f>4</f>
        <v>4</v>
      </c>
      <c r="X52" s="23" t="str">
        <f>IF(TabelAKPLW686[[#This Row],[AANVANG]]="","",WORKDAY(TabelAKPLW686[[#This Row],[PLAN
KEUZE]],-5*TabelAKPLW686[[#This Row],[weken 
onderh.]],TBLkalender[#Data]))</f>
        <v/>
      </c>
      <c r="Y52" s="24"/>
      <c r="Z52" s="40">
        <f>2</f>
        <v>2</v>
      </c>
      <c r="AA52" s="23" t="str">
        <f>IF(TabelAKPLW686[[#This Row],[AANVANG]]="","",WORKDAY(TabelAKPLW686[[#This Row],[PLAN
OUT]],-5*TabelAKPLW686[[#This Row],[weken 
opmaak]],TBLkalender[#Data]))</f>
        <v/>
      </c>
      <c r="AB52" s="23"/>
      <c r="AC52" s="42">
        <f>1</f>
        <v>1</v>
      </c>
      <c r="AD52" s="23" t="str">
        <f>IF(TabelAKPLW686[[#This Row],[AANVANG]]="","",WORKDAY(TabelAKPLW686[[#This Row],[PLAN
CONTR]],-5*TabelAKPLW686[[#This Row],[weken 
ondert.]],TBLkalender[#Data]))</f>
        <v/>
      </c>
      <c r="AE52" s="23"/>
      <c r="AF52" s="42">
        <f>2</f>
        <v>2</v>
      </c>
      <c r="AG52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52" s="26"/>
      <c r="AI52" s="48">
        <v>2</v>
      </c>
      <c r="AJ52" s="49">
        <v>4</v>
      </c>
      <c r="AK52" s="50">
        <v>12</v>
      </c>
      <c r="AL52" s="51"/>
      <c r="AM52" s="52" t="s">
        <v>1</v>
      </c>
      <c r="AN52" s="53"/>
      <c r="AO52" s="25">
        <f>2</f>
        <v>2</v>
      </c>
      <c r="AP52" s="23" t="str">
        <f>IF(TabelAKPLW686[[#This Row],[EINDE]]="","",TabelAKPLW686[[#This Row],[EINDE]]+7*(TabelAKPLW686[[#This Row],[weken 
evaluatie]]))</f>
        <v/>
      </c>
      <c r="AQ52" s="26"/>
      <c r="AR52" s="27"/>
    </row>
    <row r="53" spans="2:44" s="74" customFormat="1" ht="16.75" customHeight="1" x14ac:dyDescent="0.2">
      <c r="B53" s="14"/>
      <c r="C53" s="15"/>
      <c r="D53" s="17"/>
      <c r="E53" s="28"/>
      <c r="F53" s="20"/>
      <c r="G53" s="18"/>
      <c r="H53" s="19">
        <f>TabelAKPLW686[[#This Row],[BUDGET]]-TabelAKPLW686[[#This Row],[CONTRACT
BEDRAG]]</f>
        <v>0</v>
      </c>
      <c r="I53" s="19"/>
      <c r="J53" s="21"/>
      <c r="K53" s="22"/>
      <c r="L53" s="29" t="str">
        <f>IF(TabelAKPLW686[[#This Row],[AANVANG]]="","",WORKDAY(TabelAKPLW686[[#This Row],[PLAN
behoeften]],-5*TabelAKPLW686[[#This Row],[weken
overleg]],TBLkalender[#Data]))</f>
        <v/>
      </c>
      <c r="M53" s="23"/>
      <c r="N53" s="40">
        <f>1</f>
        <v>1</v>
      </c>
      <c r="O53" s="29" t="str">
        <f>IF(TabelAKPLW686[[#This Row],[AANVANG]]="","",WORKDAY(TabelAKPLW686[[#This Row],[PLAN 
verzenden]],-5*TabelAKPLW686[[#This Row],[weken 
prijsvraag]],TBLkalender[#Data]))</f>
        <v/>
      </c>
      <c r="P53" s="23"/>
      <c r="Q53" s="40">
        <f>1</f>
        <v>1</v>
      </c>
      <c r="R53" s="23" t="str">
        <f>IF(TabelAKPLW686[[#This Row],[AANVANG]]="","",WORKDAY(TabelAKPLW686[[#This Row],[PLAN
offerte]],-5*TabelAKPLW686[[#This Row],[weken 
offerte]],TBLkalender[#Data]))</f>
        <v/>
      </c>
      <c r="S53" s="23"/>
      <c r="T53" s="40">
        <f>3</f>
        <v>3</v>
      </c>
      <c r="U53" s="23" t="str">
        <f>IF(TabelAKPLW686[[#This Row],[AANVANG]]="","",WORKDAY(TabelAKPLW686[[#This Row],[PLAN
SELECTIE]],-5*TabelAKPLW686[[#This Row],[weken 
vergelijk]],TBLkalender[#Data]))</f>
        <v/>
      </c>
      <c r="V53" s="23"/>
      <c r="W53" s="40">
        <f>4</f>
        <v>4</v>
      </c>
      <c r="X53" s="23" t="str">
        <f>IF(TabelAKPLW686[[#This Row],[AANVANG]]="","",WORKDAY(TabelAKPLW686[[#This Row],[PLAN
KEUZE]],-5*TabelAKPLW686[[#This Row],[weken 
onderh.]],TBLkalender[#Data]))</f>
        <v/>
      </c>
      <c r="Y53" s="24"/>
      <c r="Z53" s="40">
        <f>2</f>
        <v>2</v>
      </c>
      <c r="AA53" s="23" t="str">
        <f>IF(TabelAKPLW686[[#This Row],[AANVANG]]="","",WORKDAY(TabelAKPLW686[[#This Row],[PLAN
OUT]],-5*TabelAKPLW686[[#This Row],[weken 
opmaak]],TBLkalender[#Data]))</f>
        <v/>
      </c>
      <c r="AB53" s="23"/>
      <c r="AC53" s="42">
        <f>1</f>
        <v>1</v>
      </c>
      <c r="AD53" s="23" t="str">
        <f>IF(TabelAKPLW686[[#This Row],[AANVANG]]="","",WORKDAY(TabelAKPLW686[[#This Row],[PLAN
CONTR]],-5*TabelAKPLW686[[#This Row],[weken 
ondert.]],TBLkalender[#Data]))</f>
        <v/>
      </c>
      <c r="AE53" s="23"/>
      <c r="AF53" s="42">
        <f>2</f>
        <v>2</v>
      </c>
      <c r="AG53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53" s="26"/>
      <c r="AI53" s="48">
        <v>2</v>
      </c>
      <c r="AJ53" s="49">
        <v>4</v>
      </c>
      <c r="AK53" s="50">
        <v>12</v>
      </c>
      <c r="AL53" s="51"/>
      <c r="AM53" s="52" t="s">
        <v>1</v>
      </c>
      <c r="AN53" s="53"/>
      <c r="AO53" s="25">
        <f>2</f>
        <v>2</v>
      </c>
      <c r="AP53" s="23" t="str">
        <f>IF(TabelAKPLW686[[#This Row],[EINDE]]="","",TabelAKPLW686[[#This Row],[EINDE]]+7*(TabelAKPLW686[[#This Row],[weken 
evaluatie]]))</f>
        <v/>
      </c>
      <c r="AQ53" s="26"/>
      <c r="AR53" s="27"/>
    </row>
    <row r="54" spans="2:44" s="74" customFormat="1" ht="16.75" customHeight="1" x14ac:dyDescent="0.2">
      <c r="B54" s="14"/>
      <c r="C54" s="15"/>
      <c r="D54" s="17"/>
      <c r="E54" s="28"/>
      <c r="F54" s="20"/>
      <c r="G54" s="18"/>
      <c r="H54" s="19">
        <f>TabelAKPLW686[[#This Row],[BUDGET]]-TabelAKPLW686[[#This Row],[CONTRACT
BEDRAG]]</f>
        <v>0</v>
      </c>
      <c r="I54" s="19"/>
      <c r="J54" s="21"/>
      <c r="K54" s="22"/>
      <c r="L54" s="29" t="str">
        <f>IF(TabelAKPLW686[[#This Row],[AANVANG]]="","",WORKDAY(TabelAKPLW686[[#This Row],[PLAN
behoeften]],-5*TabelAKPLW686[[#This Row],[weken
overleg]],TBLkalender[#Data]))</f>
        <v/>
      </c>
      <c r="M54" s="23"/>
      <c r="N54" s="40">
        <f>1</f>
        <v>1</v>
      </c>
      <c r="O54" s="29" t="str">
        <f>IF(TabelAKPLW686[[#This Row],[AANVANG]]="","",WORKDAY(TabelAKPLW686[[#This Row],[PLAN 
verzenden]],-5*TabelAKPLW686[[#This Row],[weken 
prijsvraag]],TBLkalender[#Data]))</f>
        <v/>
      </c>
      <c r="P54" s="23"/>
      <c r="Q54" s="40">
        <f>1</f>
        <v>1</v>
      </c>
      <c r="R54" s="23" t="str">
        <f>IF(TabelAKPLW686[[#This Row],[AANVANG]]="","",WORKDAY(TabelAKPLW686[[#This Row],[PLAN
offerte]],-5*TabelAKPLW686[[#This Row],[weken 
offerte]],TBLkalender[#Data]))</f>
        <v/>
      </c>
      <c r="S54" s="23"/>
      <c r="T54" s="40">
        <f>3</f>
        <v>3</v>
      </c>
      <c r="U54" s="23" t="str">
        <f>IF(TabelAKPLW686[[#This Row],[AANVANG]]="","",WORKDAY(TabelAKPLW686[[#This Row],[PLAN
SELECTIE]],-5*TabelAKPLW686[[#This Row],[weken 
vergelijk]],TBLkalender[#Data]))</f>
        <v/>
      </c>
      <c r="V54" s="23"/>
      <c r="W54" s="40">
        <f>4</f>
        <v>4</v>
      </c>
      <c r="X54" s="23" t="str">
        <f>IF(TabelAKPLW686[[#This Row],[AANVANG]]="","",WORKDAY(TabelAKPLW686[[#This Row],[PLAN
KEUZE]],-5*TabelAKPLW686[[#This Row],[weken 
onderh.]],TBLkalender[#Data]))</f>
        <v/>
      </c>
      <c r="Y54" s="24"/>
      <c r="Z54" s="40">
        <f>2</f>
        <v>2</v>
      </c>
      <c r="AA54" s="23" t="str">
        <f>IF(TabelAKPLW686[[#This Row],[AANVANG]]="","",WORKDAY(TabelAKPLW686[[#This Row],[PLAN
OUT]],-5*TabelAKPLW686[[#This Row],[weken 
opmaak]],TBLkalender[#Data]))</f>
        <v/>
      </c>
      <c r="AB54" s="23"/>
      <c r="AC54" s="42">
        <f>1</f>
        <v>1</v>
      </c>
      <c r="AD54" s="23" t="str">
        <f>IF(TabelAKPLW686[[#This Row],[AANVANG]]="","",WORKDAY(TabelAKPLW686[[#This Row],[PLAN
CONTR]],-5*TabelAKPLW686[[#This Row],[weken 
ondert.]],TBLkalender[#Data]))</f>
        <v/>
      </c>
      <c r="AE54" s="23"/>
      <c r="AF54" s="42">
        <f>2</f>
        <v>2</v>
      </c>
      <c r="AG54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54" s="26"/>
      <c r="AI54" s="48">
        <v>2</v>
      </c>
      <c r="AJ54" s="49">
        <v>4</v>
      </c>
      <c r="AK54" s="50">
        <v>12</v>
      </c>
      <c r="AL54" s="51"/>
      <c r="AM54" s="52" t="s">
        <v>1</v>
      </c>
      <c r="AN54" s="53"/>
      <c r="AO54" s="25">
        <f>2</f>
        <v>2</v>
      </c>
      <c r="AP54" s="23" t="str">
        <f>IF(TabelAKPLW686[[#This Row],[EINDE]]="","",TabelAKPLW686[[#This Row],[EINDE]]+7*(TabelAKPLW686[[#This Row],[weken 
evaluatie]]))</f>
        <v/>
      </c>
      <c r="AQ54" s="26"/>
      <c r="AR54" s="27"/>
    </row>
    <row r="55" spans="2:44" s="74" customFormat="1" ht="16.75" customHeight="1" x14ac:dyDescent="0.2">
      <c r="B55" s="14"/>
      <c r="C55" s="15"/>
      <c r="D55" s="17"/>
      <c r="E55" s="28"/>
      <c r="F55" s="20"/>
      <c r="G55" s="18"/>
      <c r="H55" s="19">
        <f>TabelAKPLW686[[#This Row],[BUDGET]]-TabelAKPLW686[[#This Row],[CONTRACT
BEDRAG]]</f>
        <v>0</v>
      </c>
      <c r="I55" s="19"/>
      <c r="J55" s="21"/>
      <c r="K55" s="22"/>
      <c r="L55" s="29" t="str">
        <f>IF(TabelAKPLW686[[#This Row],[AANVANG]]="","",WORKDAY(TabelAKPLW686[[#This Row],[PLAN
behoeften]],-5*TabelAKPLW686[[#This Row],[weken
overleg]],TBLkalender[#Data]))</f>
        <v/>
      </c>
      <c r="M55" s="23"/>
      <c r="N55" s="40">
        <f>1</f>
        <v>1</v>
      </c>
      <c r="O55" s="29" t="str">
        <f>IF(TabelAKPLW686[[#This Row],[AANVANG]]="","",WORKDAY(TabelAKPLW686[[#This Row],[PLAN 
verzenden]],-5*TabelAKPLW686[[#This Row],[weken 
prijsvraag]],TBLkalender[#Data]))</f>
        <v/>
      </c>
      <c r="P55" s="23"/>
      <c r="Q55" s="40">
        <f>1</f>
        <v>1</v>
      </c>
      <c r="R55" s="23" t="str">
        <f>IF(TabelAKPLW686[[#This Row],[AANVANG]]="","",WORKDAY(TabelAKPLW686[[#This Row],[PLAN
offerte]],-5*TabelAKPLW686[[#This Row],[weken 
offerte]],TBLkalender[#Data]))</f>
        <v/>
      </c>
      <c r="S55" s="23"/>
      <c r="T55" s="40">
        <f>3</f>
        <v>3</v>
      </c>
      <c r="U55" s="23" t="str">
        <f>IF(TabelAKPLW686[[#This Row],[AANVANG]]="","",WORKDAY(TabelAKPLW686[[#This Row],[PLAN
SELECTIE]],-5*TabelAKPLW686[[#This Row],[weken 
vergelijk]],TBLkalender[#Data]))</f>
        <v/>
      </c>
      <c r="V55" s="23"/>
      <c r="W55" s="40">
        <f>4</f>
        <v>4</v>
      </c>
      <c r="X55" s="23" t="str">
        <f>IF(TabelAKPLW686[[#This Row],[AANVANG]]="","",WORKDAY(TabelAKPLW686[[#This Row],[PLAN
KEUZE]],-5*TabelAKPLW686[[#This Row],[weken 
onderh.]],TBLkalender[#Data]))</f>
        <v/>
      </c>
      <c r="Y55" s="24"/>
      <c r="Z55" s="40">
        <f>2</f>
        <v>2</v>
      </c>
      <c r="AA55" s="23" t="str">
        <f>IF(TabelAKPLW686[[#This Row],[AANVANG]]="","",WORKDAY(TabelAKPLW686[[#This Row],[PLAN
OUT]],-5*TabelAKPLW686[[#This Row],[weken 
opmaak]],TBLkalender[#Data]))</f>
        <v/>
      </c>
      <c r="AB55" s="23"/>
      <c r="AC55" s="42">
        <f>1</f>
        <v>1</v>
      </c>
      <c r="AD55" s="23" t="str">
        <f>IF(TabelAKPLW686[[#This Row],[AANVANG]]="","",WORKDAY(TabelAKPLW686[[#This Row],[PLAN
CONTR]],-5*TabelAKPLW686[[#This Row],[weken 
ondert.]],TBLkalender[#Data]))</f>
        <v/>
      </c>
      <c r="AE55" s="23"/>
      <c r="AF55" s="42">
        <f>2</f>
        <v>2</v>
      </c>
      <c r="AG55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55" s="26"/>
      <c r="AI55" s="48">
        <v>2</v>
      </c>
      <c r="AJ55" s="49">
        <v>4</v>
      </c>
      <c r="AK55" s="50">
        <v>12</v>
      </c>
      <c r="AL55" s="51"/>
      <c r="AM55" s="52" t="s">
        <v>1</v>
      </c>
      <c r="AN55" s="53"/>
      <c r="AO55" s="25">
        <f>2</f>
        <v>2</v>
      </c>
      <c r="AP55" s="23" t="str">
        <f>IF(TabelAKPLW686[[#This Row],[EINDE]]="","",TabelAKPLW686[[#This Row],[EINDE]]+7*(TabelAKPLW686[[#This Row],[weken 
evaluatie]]))</f>
        <v/>
      </c>
      <c r="AQ55" s="26"/>
      <c r="AR55" s="27"/>
    </row>
    <row r="56" spans="2:44" s="74" customFormat="1" ht="16.75" customHeight="1" x14ac:dyDescent="0.2">
      <c r="B56" s="14"/>
      <c r="C56" s="15"/>
      <c r="D56" s="17"/>
      <c r="E56" s="28"/>
      <c r="F56" s="20"/>
      <c r="G56" s="18"/>
      <c r="H56" s="19">
        <f>TabelAKPLW686[[#This Row],[BUDGET]]-TabelAKPLW686[[#This Row],[CONTRACT
BEDRAG]]</f>
        <v>0</v>
      </c>
      <c r="I56" s="19"/>
      <c r="J56" s="21"/>
      <c r="K56" s="22"/>
      <c r="L56" s="29" t="str">
        <f>IF(TabelAKPLW686[[#This Row],[AANVANG]]="","",WORKDAY(TabelAKPLW686[[#This Row],[PLAN
behoeften]],-5*TabelAKPLW686[[#This Row],[weken
overleg]],TBLkalender[#Data]))</f>
        <v/>
      </c>
      <c r="M56" s="23"/>
      <c r="N56" s="40">
        <f>1</f>
        <v>1</v>
      </c>
      <c r="O56" s="29" t="str">
        <f>IF(TabelAKPLW686[[#This Row],[AANVANG]]="","",WORKDAY(TabelAKPLW686[[#This Row],[PLAN 
verzenden]],-5*TabelAKPLW686[[#This Row],[weken 
prijsvraag]],TBLkalender[#Data]))</f>
        <v/>
      </c>
      <c r="P56" s="23"/>
      <c r="Q56" s="40">
        <f>1</f>
        <v>1</v>
      </c>
      <c r="R56" s="23" t="str">
        <f>IF(TabelAKPLW686[[#This Row],[AANVANG]]="","",WORKDAY(TabelAKPLW686[[#This Row],[PLAN
offerte]],-5*TabelAKPLW686[[#This Row],[weken 
offerte]],TBLkalender[#Data]))</f>
        <v/>
      </c>
      <c r="S56" s="23"/>
      <c r="T56" s="40">
        <f>3</f>
        <v>3</v>
      </c>
      <c r="U56" s="23" t="str">
        <f>IF(TabelAKPLW686[[#This Row],[AANVANG]]="","",WORKDAY(TabelAKPLW686[[#This Row],[PLAN
SELECTIE]],-5*TabelAKPLW686[[#This Row],[weken 
vergelijk]],TBLkalender[#Data]))</f>
        <v/>
      </c>
      <c r="V56" s="23"/>
      <c r="W56" s="40">
        <f>4</f>
        <v>4</v>
      </c>
      <c r="X56" s="23" t="str">
        <f>IF(TabelAKPLW686[[#This Row],[AANVANG]]="","",WORKDAY(TabelAKPLW686[[#This Row],[PLAN
KEUZE]],-5*TabelAKPLW686[[#This Row],[weken 
onderh.]],TBLkalender[#Data]))</f>
        <v/>
      </c>
      <c r="Y56" s="24"/>
      <c r="Z56" s="40">
        <f>2</f>
        <v>2</v>
      </c>
      <c r="AA56" s="23" t="str">
        <f>IF(TabelAKPLW686[[#This Row],[AANVANG]]="","",WORKDAY(TabelAKPLW686[[#This Row],[PLAN
OUT]],-5*TabelAKPLW686[[#This Row],[weken 
opmaak]],TBLkalender[#Data]))</f>
        <v/>
      </c>
      <c r="AB56" s="23"/>
      <c r="AC56" s="42">
        <f>1</f>
        <v>1</v>
      </c>
      <c r="AD56" s="23" t="str">
        <f>IF(TabelAKPLW686[[#This Row],[AANVANG]]="","",WORKDAY(TabelAKPLW686[[#This Row],[PLAN
CONTR]],-5*TabelAKPLW686[[#This Row],[weken 
ondert.]],TBLkalender[#Data]))</f>
        <v/>
      </c>
      <c r="AE56" s="23"/>
      <c r="AF56" s="42">
        <f>2</f>
        <v>2</v>
      </c>
      <c r="AG56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56" s="26"/>
      <c r="AI56" s="48">
        <v>2</v>
      </c>
      <c r="AJ56" s="49">
        <v>4</v>
      </c>
      <c r="AK56" s="50">
        <v>12</v>
      </c>
      <c r="AL56" s="51"/>
      <c r="AM56" s="52" t="s">
        <v>1</v>
      </c>
      <c r="AN56" s="53"/>
      <c r="AO56" s="25">
        <f>2</f>
        <v>2</v>
      </c>
      <c r="AP56" s="23" t="str">
        <f>IF(TabelAKPLW686[[#This Row],[EINDE]]="","",TabelAKPLW686[[#This Row],[EINDE]]+7*(TabelAKPLW686[[#This Row],[weken 
evaluatie]]))</f>
        <v/>
      </c>
      <c r="AQ56" s="26"/>
      <c r="AR56" s="27"/>
    </row>
    <row r="57" spans="2:44" s="74" customFormat="1" ht="16.75" customHeight="1" x14ac:dyDescent="0.2">
      <c r="B57" s="14"/>
      <c r="C57" s="15"/>
      <c r="D57" s="17"/>
      <c r="E57" s="28"/>
      <c r="F57" s="20"/>
      <c r="G57" s="18"/>
      <c r="H57" s="19">
        <f>TabelAKPLW686[[#This Row],[BUDGET]]-TabelAKPLW686[[#This Row],[CONTRACT
BEDRAG]]</f>
        <v>0</v>
      </c>
      <c r="I57" s="19"/>
      <c r="J57" s="21"/>
      <c r="K57" s="22"/>
      <c r="L57" s="29" t="str">
        <f>IF(TabelAKPLW686[[#This Row],[AANVANG]]="","",WORKDAY(TabelAKPLW686[[#This Row],[PLAN
behoeften]],-5*TabelAKPLW686[[#This Row],[weken
overleg]],TBLkalender[#Data]))</f>
        <v/>
      </c>
      <c r="M57" s="23"/>
      <c r="N57" s="40">
        <f>1</f>
        <v>1</v>
      </c>
      <c r="O57" s="29" t="str">
        <f>IF(TabelAKPLW686[[#This Row],[AANVANG]]="","",WORKDAY(TabelAKPLW686[[#This Row],[PLAN 
verzenden]],-5*TabelAKPLW686[[#This Row],[weken 
prijsvraag]],TBLkalender[#Data]))</f>
        <v/>
      </c>
      <c r="P57" s="23"/>
      <c r="Q57" s="40">
        <f>1</f>
        <v>1</v>
      </c>
      <c r="R57" s="23" t="str">
        <f>IF(TabelAKPLW686[[#This Row],[AANVANG]]="","",WORKDAY(TabelAKPLW686[[#This Row],[PLAN
offerte]],-5*TabelAKPLW686[[#This Row],[weken 
offerte]],TBLkalender[#Data]))</f>
        <v/>
      </c>
      <c r="S57" s="23"/>
      <c r="T57" s="40">
        <f>3</f>
        <v>3</v>
      </c>
      <c r="U57" s="23" t="str">
        <f>IF(TabelAKPLW686[[#This Row],[AANVANG]]="","",WORKDAY(TabelAKPLW686[[#This Row],[PLAN
SELECTIE]],-5*TabelAKPLW686[[#This Row],[weken 
vergelijk]],TBLkalender[#Data]))</f>
        <v/>
      </c>
      <c r="V57" s="23"/>
      <c r="W57" s="40">
        <f>4</f>
        <v>4</v>
      </c>
      <c r="X57" s="23" t="str">
        <f>IF(TabelAKPLW686[[#This Row],[AANVANG]]="","",WORKDAY(TabelAKPLW686[[#This Row],[PLAN
KEUZE]],-5*TabelAKPLW686[[#This Row],[weken 
onderh.]],TBLkalender[#Data]))</f>
        <v/>
      </c>
      <c r="Y57" s="24"/>
      <c r="Z57" s="40">
        <f>2</f>
        <v>2</v>
      </c>
      <c r="AA57" s="23" t="str">
        <f>IF(TabelAKPLW686[[#This Row],[AANVANG]]="","",WORKDAY(TabelAKPLW686[[#This Row],[PLAN
OUT]],-5*TabelAKPLW686[[#This Row],[weken 
opmaak]],TBLkalender[#Data]))</f>
        <v/>
      </c>
      <c r="AB57" s="23"/>
      <c r="AC57" s="42">
        <f>1</f>
        <v>1</v>
      </c>
      <c r="AD57" s="23" t="str">
        <f>IF(TabelAKPLW686[[#This Row],[AANVANG]]="","",WORKDAY(TabelAKPLW686[[#This Row],[PLAN
CONTR]],-5*TabelAKPLW686[[#This Row],[weken 
ondert.]],TBLkalender[#Data]))</f>
        <v/>
      </c>
      <c r="AE57" s="23"/>
      <c r="AF57" s="42">
        <f>2</f>
        <v>2</v>
      </c>
      <c r="AG57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57" s="26"/>
      <c r="AI57" s="48">
        <v>2</v>
      </c>
      <c r="AJ57" s="49">
        <v>4</v>
      </c>
      <c r="AK57" s="50">
        <v>12</v>
      </c>
      <c r="AL57" s="51"/>
      <c r="AM57" s="52" t="s">
        <v>1</v>
      </c>
      <c r="AN57" s="53"/>
      <c r="AO57" s="25">
        <f>2</f>
        <v>2</v>
      </c>
      <c r="AP57" s="23" t="str">
        <f>IF(TabelAKPLW686[[#This Row],[EINDE]]="","",TabelAKPLW686[[#This Row],[EINDE]]+7*(TabelAKPLW686[[#This Row],[weken 
evaluatie]]))</f>
        <v/>
      </c>
      <c r="AQ57" s="26"/>
      <c r="AR57" s="27"/>
    </row>
    <row r="58" spans="2:44" s="74" customFormat="1" ht="16.75" customHeight="1" x14ac:dyDescent="0.2">
      <c r="B58" s="14"/>
      <c r="C58" s="15"/>
      <c r="D58" s="17"/>
      <c r="E58" s="28"/>
      <c r="F58" s="20"/>
      <c r="G58" s="18"/>
      <c r="H58" s="19">
        <f>TabelAKPLW686[[#This Row],[BUDGET]]-TabelAKPLW686[[#This Row],[CONTRACT
BEDRAG]]</f>
        <v>0</v>
      </c>
      <c r="I58" s="19"/>
      <c r="J58" s="21"/>
      <c r="K58" s="22"/>
      <c r="L58" s="29" t="str">
        <f>IF(TabelAKPLW686[[#This Row],[AANVANG]]="","",WORKDAY(TabelAKPLW686[[#This Row],[PLAN
behoeften]],-5*TabelAKPLW686[[#This Row],[weken
overleg]],TBLkalender[#Data]))</f>
        <v/>
      </c>
      <c r="M58" s="23"/>
      <c r="N58" s="40">
        <f>1</f>
        <v>1</v>
      </c>
      <c r="O58" s="29" t="str">
        <f>IF(TabelAKPLW686[[#This Row],[AANVANG]]="","",WORKDAY(TabelAKPLW686[[#This Row],[PLAN 
verzenden]],-5*TabelAKPLW686[[#This Row],[weken 
prijsvraag]],TBLkalender[#Data]))</f>
        <v/>
      </c>
      <c r="P58" s="23"/>
      <c r="Q58" s="40">
        <f>1</f>
        <v>1</v>
      </c>
      <c r="R58" s="23" t="str">
        <f>IF(TabelAKPLW686[[#This Row],[AANVANG]]="","",WORKDAY(TabelAKPLW686[[#This Row],[PLAN
offerte]],-5*TabelAKPLW686[[#This Row],[weken 
offerte]],TBLkalender[#Data]))</f>
        <v/>
      </c>
      <c r="S58" s="23"/>
      <c r="T58" s="40">
        <f>3</f>
        <v>3</v>
      </c>
      <c r="U58" s="23" t="str">
        <f>IF(TabelAKPLW686[[#This Row],[AANVANG]]="","",WORKDAY(TabelAKPLW686[[#This Row],[PLAN
SELECTIE]],-5*TabelAKPLW686[[#This Row],[weken 
vergelijk]],TBLkalender[#Data]))</f>
        <v/>
      </c>
      <c r="V58" s="23"/>
      <c r="W58" s="40">
        <f>4</f>
        <v>4</v>
      </c>
      <c r="X58" s="23" t="str">
        <f>IF(TabelAKPLW686[[#This Row],[AANVANG]]="","",WORKDAY(TabelAKPLW686[[#This Row],[PLAN
KEUZE]],-5*TabelAKPLW686[[#This Row],[weken 
onderh.]],TBLkalender[#Data]))</f>
        <v/>
      </c>
      <c r="Y58" s="24"/>
      <c r="Z58" s="40">
        <f>2</f>
        <v>2</v>
      </c>
      <c r="AA58" s="23" t="str">
        <f>IF(TabelAKPLW686[[#This Row],[AANVANG]]="","",WORKDAY(TabelAKPLW686[[#This Row],[PLAN
OUT]],-5*TabelAKPLW686[[#This Row],[weken 
opmaak]],TBLkalender[#Data]))</f>
        <v/>
      </c>
      <c r="AB58" s="23"/>
      <c r="AC58" s="42">
        <f>1</f>
        <v>1</v>
      </c>
      <c r="AD58" s="23" t="str">
        <f>IF(TabelAKPLW686[[#This Row],[AANVANG]]="","",WORKDAY(TabelAKPLW686[[#This Row],[PLAN
CONTR]],-5*TabelAKPLW686[[#This Row],[weken 
ondert.]],TBLkalender[#Data]))</f>
        <v/>
      </c>
      <c r="AE58" s="23"/>
      <c r="AF58" s="42">
        <f>2</f>
        <v>2</v>
      </c>
      <c r="AG58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58" s="26"/>
      <c r="AI58" s="48">
        <v>2</v>
      </c>
      <c r="AJ58" s="49">
        <v>4</v>
      </c>
      <c r="AK58" s="50">
        <v>12</v>
      </c>
      <c r="AL58" s="51"/>
      <c r="AM58" s="52" t="s">
        <v>1</v>
      </c>
      <c r="AN58" s="53"/>
      <c r="AO58" s="25">
        <f>2</f>
        <v>2</v>
      </c>
      <c r="AP58" s="23" t="str">
        <f>IF(TabelAKPLW686[[#This Row],[EINDE]]="","",TabelAKPLW686[[#This Row],[EINDE]]+7*(TabelAKPLW686[[#This Row],[weken 
evaluatie]]))</f>
        <v/>
      </c>
      <c r="AQ58" s="26"/>
      <c r="AR58" s="27"/>
    </row>
    <row r="59" spans="2:44" s="74" customFormat="1" ht="16.75" customHeight="1" x14ac:dyDescent="0.2">
      <c r="B59" s="14"/>
      <c r="C59" s="15"/>
      <c r="D59" s="17"/>
      <c r="E59" s="28"/>
      <c r="F59" s="20"/>
      <c r="G59" s="18"/>
      <c r="H59" s="19">
        <f>TabelAKPLW686[[#This Row],[BUDGET]]-TabelAKPLW686[[#This Row],[CONTRACT
BEDRAG]]</f>
        <v>0</v>
      </c>
      <c r="I59" s="19"/>
      <c r="J59" s="21"/>
      <c r="K59" s="22"/>
      <c r="L59" s="29" t="str">
        <f>IF(TabelAKPLW686[[#This Row],[AANVANG]]="","",WORKDAY(TabelAKPLW686[[#This Row],[PLAN
behoeften]],-5*TabelAKPLW686[[#This Row],[weken
overleg]],TBLkalender[#Data]))</f>
        <v/>
      </c>
      <c r="M59" s="23"/>
      <c r="N59" s="40">
        <f>1</f>
        <v>1</v>
      </c>
      <c r="O59" s="29" t="str">
        <f>IF(TabelAKPLW686[[#This Row],[AANVANG]]="","",WORKDAY(TabelAKPLW686[[#This Row],[PLAN 
verzenden]],-5*TabelAKPLW686[[#This Row],[weken 
prijsvraag]],TBLkalender[#Data]))</f>
        <v/>
      </c>
      <c r="P59" s="23"/>
      <c r="Q59" s="40">
        <f>1</f>
        <v>1</v>
      </c>
      <c r="R59" s="23" t="str">
        <f>IF(TabelAKPLW686[[#This Row],[AANVANG]]="","",WORKDAY(TabelAKPLW686[[#This Row],[PLAN
offerte]],-5*TabelAKPLW686[[#This Row],[weken 
offerte]],TBLkalender[#Data]))</f>
        <v/>
      </c>
      <c r="S59" s="23"/>
      <c r="T59" s="40">
        <f>3</f>
        <v>3</v>
      </c>
      <c r="U59" s="23" t="str">
        <f>IF(TabelAKPLW686[[#This Row],[AANVANG]]="","",WORKDAY(TabelAKPLW686[[#This Row],[PLAN
SELECTIE]],-5*TabelAKPLW686[[#This Row],[weken 
vergelijk]],TBLkalender[#Data]))</f>
        <v/>
      </c>
      <c r="V59" s="23"/>
      <c r="W59" s="40">
        <f>4</f>
        <v>4</v>
      </c>
      <c r="X59" s="23" t="str">
        <f>IF(TabelAKPLW686[[#This Row],[AANVANG]]="","",WORKDAY(TabelAKPLW686[[#This Row],[PLAN
KEUZE]],-5*TabelAKPLW686[[#This Row],[weken 
onderh.]],TBLkalender[#Data]))</f>
        <v/>
      </c>
      <c r="Y59" s="24"/>
      <c r="Z59" s="40">
        <f>2</f>
        <v>2</v>
      </c>
      <c r="AA59" s="23" t="str">
        <f>IF(TabelAKPLW686[[#This Row],[AANVANG]]="","",WORKDAY(TabelAKPLW686[[#This Row],[PLAN
OUT]],-5*TabelAKPLW686[[#This Row],[weken 
opmaak]],TBLkalender[#Data]))</f>
        <v/>
      </c>
      <c r="AB59" s="23"/>
      <c r="AC59" s="42">
        <f>1</f>
        <v>1</v>
      </c>
      <c r="AD59" s="23" t="str">
        <f>IF(TabelAKPLW686[[#This Row],[AANVANG]]="","",WORKDAY(TabelAKPLW686[[#This Row],[PLAN
CONTR]],-5*TabelAKPLW686[[#This Row],[weken 
ondert.]],TBLkalender[#Data]))</f>
        <v/>
      </c>
      <c r="AE59" s="23"/>
      <c r="AF59" s="42">
        <f>2</f>
        <v>2</v>
      </c>
      <c r="AG59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59" s="26"/>
      <c r="AI59" s="48">
        <v>2</v>
      </c>
      <c r="AJ59" s="49">
        <v>4</v>
      </c>
      <c r="AK59" s="50">
        <v>12</v>
      </c>
      <c r="AL59" s="51"/>
      <c r="AM59" s="52" t="s">
        <v>1</v>
      </c>
      <c r="AN59" s="53"/>
      <c r="AO59" s="25">
        <f>2</f>
        <v>2</v>
      </c>
      <c r="AP59" s="23" t="str">
        <f>IF(TabelAKPLW686[[#This Row],[EINDE]]="","",TabelAKPLW686[[#This Row],[EINDE]]+7*(TabelAKPLW686[[#This Row],[weken 
evaluatie]]))</f>
        <v/>
      </c>
      <c r="AQ59" s="26"/>
      <c r="AR59" s="27"/>
    </row>
    <row r="60" spans="2:44" s="74" customFormat="1" ht="16.75" customHeight="1" x14ac:dyDescent="0.2">
      <c r="B60" s="14"/>
      <c r="C60" s="15"/>
      <c r="D60" s="17"/>
      <c r="E60" s="28"/>
      <c r="F60" s="20"/>
      <c r="G60" s="18"/>
      <c r="H60" s="19">
        <f>TabelAKPLW686[[#This Row],[BUDGET]]-TabelAKPLW686[[#This Row],[CONTRACT
BEDRAG]]</f>
        <v>0</v>
      </c>
      <c r="I60" s="19"/>
      <c r="J60" s="21"/>
      <c r="K60" s="22"/>
      <c r="L60" s="29" t="str">
        <f>IF(TabelAKPLW686[[#This Row],[AANVANG]]="","",WORKDAY(TabelAKPLW686[[#This Row],[PLAN
behoeften]],-5*TabelAKPLW686[[#This Row],[weken
overleg]],TBLkalender[#Data]))</f>
        <v/>
      </c>
      <c r="M60" s="23"/>
      <c r="N60" s="40">
        <f>1</f>
        <v>1</v>
      </c>
      <c r="O60" s="29" t="str">
        <f>IF(TabelAKPLW686[[#This Row],[AANVANG]]="","",WORKDAY(TabelAKPLW686[[#This Row],[PLAN 
verzenden]],-5*TabelAKPLW686[[#This Row],[weken 
prijsvraag]],TBLkalender[#Data]))</f>
        <v/>
      </c>
      <c r="P60" s="23"/>
      <c r="Q60" s="40">
        <f>1</f>
        <v>1</v>
      </c>
      <c r="R60" s="23" t="str">
        <f>IF(TabelAKPLW686[[#This Row],[AANVANG]]="","",WORKDAY(TabelAKPLW686[[#This Row],[PLAN
offerte]],-5*TabelAKPLW686[[#This Row],[weken 
offerte]],TBLkalender[#Data]))</f>
        <v/>
      </c>
      <c r="S60" s="23"/>
      <c r="T60" s="40">
        <f>3</f>
        <v>3</v>
      </c>
      <c r="U60" s="23" t="str">
        <f>IF(TabelAKPLW686[[#This Row],[AANVANG]]="","",WORKDAY(TabelAKPLW686[[#This Row],[PLAN
SELECTIE]],-5*TabelAKPLW686[[#This Row],[weken 
vergelijk]],TBLkalender[#Data]))</f>
        <v/>
      </c>
      <c r="V60" s="23"/>
      <c r="W60" s="40">
        <f>4</f>
        <v>4</v>
      </c>
      <c r="X60" s="23" t="str">
        <f>IF(TabelAKPLW686[[#This Row],[AANVANG]]="","",WORKDAY(TabelAKPLW686[[#This Row],[PLAN
KEUZE]],-5*TabelAKPLW686[[#This Row],[weken 
onderh.]],TBLkalender[#Data]))</f>
        <v/>
      </c>
      <c r="Y60" s="24"/>
      <c r="Z60" s="40">
        <f>2</f>
        <v>2</v>
      </c>
      <c r="AA60" s="23" t="str">
        <f>IF(TabelAKPLW686[[#This Row],[AANVANG]]="","",WORKDAY(TabelAKPLW686[[#This Row],[PLAN
OUT]],-5*TabelAKPLW686[[#This Row],[weken 
opmaak]],TBLkalender[#Data]))</f>
        <v/>
      </c>
      <c r="AB60" s="23"/>
      <c r="AC60" s="42">
        <f>1</f>
        <v>1</v>
      </c>
      <c r="AD60" s="23" t="str">
        <f>IF(TabelAKPLW686[[#This Row],[AANVANG]]="","",WORKDAY(TabelAKPLW686[[#This Row],[PLAN
CONTR]],-5*TabelAKPLW686[[#This Row],[weken 
ondert.]],TBLkalender[#Data]))</f>
        <v/>
      </c>
      <c r="AE60" s="23"/>
      <c r="AF60" s="42">
        <f>2</f>
        <v>2</v>
      </c>
      <c r="AG60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60" s="26"/>
      <c r="AI60" s="48">
        <v>2</v>
      </c>
      <c r="AJ60" s="49">
        <v>4</v>
      </c>
      <c r="AK60" s="50">
        <v>12</v>
      </c>
      <c r="AL60" s="51"/>
      <c r="AM60" s="52" t="s">
        <v>1</v>
      </c>
      <c r="AN60" s="53"/>
      <c r="AO60" s="25">
        <f>2</f>
        <v>2</v>
      </c>
      <c r="AP60" s="23" t="str">
        <f>IF(TabelAKPLW686[[#This Row],[EINDE]]="","",TabelAKPLW686[[#This Row],[EINDE]]+7*(TabelAKPLW686[[#This Row],[weken 
evaluatie]]))</f>
        <v/>
      </c>
      <c r="AQ60" s="26"/>
      <c r="AR60" s="27"/>
    </row>
    <row r="61" spans="2:44" s="74" customFormat="1" ht="16.75" customHeight="1" x14ac:dyDescent="0.2">
      <c r="B61" s="14"/>
      <c r="C61" s="15"/>
      <c r="D61" s="17"/>
      <c r="E61" s="28"/>
      <c r="F61" s="20"/>
      <c r="G61" s="18"/>
      <c r="H61" s="19">
        <f>TabelAKPLW686[[#This Row],[BUDGET]]-TabelAKPLW686[[#This Row],[CONTRACT
BEDRAG]]</f>
        <v>0</v>
      </c>
      <c r="I61" s="19"/>
      <c r="J61" s="21"/>
      <c r="K61" s="22"/>
      <c r="L61" s="29" t="str">
        <f>IF(TabelAKPLW686[[#This Row],[AANVANG]]="","",WORKDAY(TabelAKPLW686[[#This Row],[PLAN
behoeften]],-5*TabelAKPLW686[[#This Row],[weken
overleg]],TBLkalender[#Data]))</f>
        <v/>
      </c>
      <c r="M61" s="23"/>
      <c r="N61" s="40">
        <f>1</f>
        <v>1</v>
      </c>
      <c r="O61" s="29" t="str">
        <f>IF(TabelAKPLW686[[#This Row],[AANVANG]]="","",WORKDAY(TabelAKPLW686[[#This Row],[PLAN 
verzenden]],-5*TabelAKPLW686[[#This Row],[weken 
prijsvraag]],TBLkalender[#Data]))</f>
        <v/>
      </c>
      <c r="P61" s="23"/>
      <c r="Q61" s="40">
        <f>1</f>
        <v>1</v>
      </c>
      <c r="R61" s="23" t="str">
        <f>IF(TabelAKPLW686[[#This Row],[AANVANG]]="","",WORKDAY(TabelAKPLW686[[#This Row],[PLAN
offerte]],-5*TabelAKPLW686[[#This Row],[weken 
offerte]],TBLkalender[#Data]))</f>
        <v/>
      </c>
      <c r="S61" s="23"/>
      <c r="T61" s="40">
        <f>3</f>
        <v>3</v>
      </c>
      <c r="U61" s="23" t="str">
        <f>IF(TabelAKPLW686[[#This Row],[AANVANG]]="","",WORKDAY(TabelAKPLW686[[#This Row],[PLAN
SELECTIE]],-5*TabelAKPLW686[[#This Row],[weken 
vergelijk]],TBLkalender[#Data]))</f>
        <v/>
      </c>
      <c r="V61" s="23"/>
      <c r="W61" s="40">
        <f>4</f>
        <v>4</v>
      </c>
      <c r="X61" s="23" t="str">
        <f>IF(TabelAKPLW686[[#This Row],[AANVANG]]="","",WORKDAY(TabelAKPLW686[[#This Row],[PLAN
KEUZE]],-5*TabelAKPLW686[[#This Row],[weken 
onderh.]],TBLkalender[#Data]))</f>
        <v/>
      </c>
      <c r="Y61" s="24"/>
      <c r="Z61" s="40">
        <f>2</f>
        <v>2</v>
      </c>
      <c r="AA61" s="23" t="str">
        <f>IF(TabelAKPLW686[[#This Row],[AANVANG]]="","",WORKDAY(TabelAKPLW686[[#This Row],[PLAN
OUT]],-5*TabelAKPLW686[[#This Row],[weken 
opmaak]],TBLkalender[#Data]))</f>
        <v/>
      </c>
      <c r="AB61" s="23"/>
      <c r="AC61" s="42">
        <f>1</f>
        <v>1</v>
      </c>
      <c r="AD61" s="23" t="str">
        <f>IF(TabelAKPLW686[[#This Row],[AANVANG]]="","",WORKDAY(TabelAKPLW686[[#This Row],[PLAN
CONTR]],-5*TabelAKPLW686[[#This Row],[weken 
ondert.]],TBLkalender[#Data]))</f>
        <v/>
      </c>
      <c r="AE61" s="23"/>
      <c r="AF61" s="42">
        <f>2</f>
        <v>2</v>
      </c>
      <c r="AG61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61" s="26"/>
      <c r="AI61" s="48">
        <v>2</v>
      </c>
      <c r="AJ61" s="49">
        <v>4</v>
      </c>
      <c r="AK61" s="50">
        <v>12</v>
      </c>
      <c r="AL61" s="51"/>
      <c r="AM61" s="52" t="s">
        <v>1</v>
      </c>
      <c r="AN61" s="53"/>
      <c r="AO61" s="25">
        <f>2</f>
        <v>2</v>
      </c>
      <c r="AP61" s="23" t="str">
        <f>IF(TabelAKPLW686[[#This Row],[EINDE]]="","",TabelAKPLW686[[#This Row],[EINDE]]+7*(TabelAKPLW686[[#This Row],[weken 
evaluatie]]))</f>
        <v/>
      </c>
      <c r="AQ61" s="26"/>
      <c r="AR61" s="27"/>
    </row>
    <row r="62" spans="2:44" s="74" customFormat="1" ht="16.75" customHeight="1" x14ac:dyDescent="0.2">
      <c r="B62" s="14"/>
      <c r="C62" s="15"/>
      <c r="D62" s="17"/>
      <c r="E62" s="28"/>
      <c r="F62" s="20"/>
      <c r="G62" s="18"/>
      <c r="H62" s="19">
        <f>TabelAKPLW686[[#This Row],[BUDGET]]-TabelAKPLW686[[#This Row],[CONTRACT
BEDRAG]]</f>
        <v>0</v>
      </c>
      <c r="I62" s="19"/>
      <c r="J62" s="21"/>
      <c r="K62" s="22"/>
      <c r="L62" s="29" t="str">
        <f>IF(TabelAKPLW686[[#This Row],[AANVANG]]="","",WORKDAY(TabelAKPLW686[[#This Row],[PLAN
behoeften]],-5*TabelAKPLW686[[#This Row],[weken
overleg]],TBLkalender[#Data]))</f>
        <v/>
      </c>
      <c r="M62" s="23"/>
      <c r="N62" s="40">
        <f>1</f>
        <v>1</v>
      </c>
      <c r="O62" s="29" t="str">
        <f>IF(TabelAKPLW686[[#This Row],[AANVANG]]="","",WORKDAY(TabelAKPLW686[[#This Row],[PLAN 
verzenden]],-5*TabelAKPLW686[[#This Row],[weken 
prijsvraag]],TBLkalender[#Data]))</f>
        <v/>
      </c>
      <c r="P62" s="23"/>
      <c r="Q62" s="40">
        <f>1</f>
        <v>1</v>
      </c>
      <c r="R62" s="23" t="str">
        <f>IF(TabelAKPLW686[[#This Row],[AANVANG]]="","",WORKDAY(TabelAKPLW686[[#This Row],[PLAN
offerte]],-5*TabelAKPLW686[[#This Row],[weken 
offerte]],TBLkalender[#Data]))</f>
        <v/>
      </c>
      <c r="S62" s="23"/>
      <c r="T62" s="40">
        <f>3</f>
        <v>3</v>
      </c>
      <c r="U62" s="23" t="str">
        <f>IF(TabelAKPLW686[[#This Row],[AANVANG]]="","",WORKDAY(TabelAKPLW686[[#This Row],[PLAN
SELECTIE]],-5*TabelAKPLW686[[#This Row],[weken 
vergelijk]],TBLkalender[#Data]))</f>
        <v/>
      </c>
      <c r="V62" s="23"/>
      <c r="W62" s="40">
        <f>4</f>
        <v>4</v>
      </c>
      <c r="X62" s="23" t="str">
        <f>IF(TabelAKPLW686[[#This Row],[AANVANG]]="","",WORKDAY(TabelAKPLW686[[#This Row],[PLAN
KEUZE]],-5*TabelAKPLW686[[#This Row],[weken 
onderh.]],TBLkalender[#Data]))</f>
        <v/>
      </c>
      <c r="Y62" s="24"/>
      <c r="Z62" s="40">
        <f>2</f>
        <v>2</v>
      </c>
      <c r="AA62" s="23" t="str">
        <f>IF(TabelAKPLW686[[#This Row],[AANVANG]]="","",WORKDAY(TabelAKPLW686[[#This Row],[PLAN
OUT]],-5*TabelAKPLW686[[#This Row],[weken 
opmaak]],TBLkalender[#Data]))</f>
        <v/>
      </c>
      <c r="AB62" s="23"/>
      <c r="AC62" s="42">
        <f>1</f>
        <v>1</v>
      </c>
      <c r="AD62" s="23" t="str">
        <f>IF(TabelAKPLW686[[#This Row],[AANVANG]]="","",WORKDAY(TabelAKPLW686[[#This Row],[PLAN
CONTR]],-5*TabelAKPLW686[[#This Row],[weken 
ondert.]],TBLkalender[#Data]))</f>
        <v/>
      </c>
      <c r="AE62" s="23"/>
      <c r="AF62" s="42">
        <f>2</f>
        <v>2</v>
      </c>
      <c r="AG62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62" s="26"/>
      <c r="AI62" s="48">
        <v>2</v>
      </c>
      <c r="AJ62" s="49">
        <v>4</v>
      </c>
      <c r="AK62" s="50">
        <v>12</v>
      </c>
      <c r="AL62" s="51"/>
      <c r="AM62" s="52" t="s">
        <v>1</v>
      </c>
      <c r="AN62" s="53"/>
      <c r="AO62" s="25">
        <f>2</f>
        <v>2</v>
      </c>
      <c r="AP62" s="23" t="str">
        <f>IF(TabelAKPLW686[[#This Row],[EINDE]]="","",TabelAKPLW686[[#This Row],[EINDE]]+7*(TabelAKPLW686[[#This Row],[weken 
evaluatie]]))</f>
        <v/>
      </c>
      <c r="AQ62" s="26"/>
      <c r="AR62" s="27"/>
    </row>
    <row r="63" spans="2:44" s="74" customFormat="1" ht="16.75" customHeight="1" x14ac:dyDescent="0.2">
      <c r="B63" s="14"/>
      <c r="C63" s="15"/>
      <c r="D63" s="17"/>
      <c r="E63" s="28"/>
      <c r="F63" s="20"/>
      <c r="G63" s="18"/>
      <c r="H63" s="19">
        <f>TabelAKPLW686[[#This Row],[BUDGET]]-TabelAKPLW686[[#This Row],[CONTRACT
BEDRAG]]</f>
        <v>0</v>
      </c>
      <c r="I63" s="19"/>
      <c r="J63" s="21"/>
      <c r="K63" s="22"/>
      <c r="L63" s="29" t="str">
        <f>IF(TabelAKPLW686[[#This Row],[AANVANG]]="","",WORKDAY(TabelAKPLW686[[#This Row],[PLAN
behoeften]],-5*TabelAKPLW686[[#This Row],[weken
overleg]],TBLkalender[#Data]))</f>
        <v/>
      </c>
      <c r="M63" s="23"/>
      <c r="N63" s="40">
        <f>1</f>
        <v>1</v>
      </c>
      <c r="O63" s="29" t="str">
        <f>IF(TabelAKPLW686[[#This Row],[AANVANG]]="","",WORKDAY(TabelAKPLW686[[#This Row],[PLAN 
verzenden]],-5*TabelAKPLW686[[#This Row],[weken 
prijsvraag]],TBLkalender[#Data]))</f>
        <v/>
      </c>
      <c r="P63" s="23"/>
      <c r="Q63" s="40">
        <f>1</f>
        <v>1</v>
      </c>
      <c r="R63" s="23" t="str">
        <f>IF(TabelAKPLW686[[#This Row],[AANVANG]]="","",WORKDAY(TabelAKPLW686[[#This Row],[PLAN
offerte]],-5*TabelAKPLW686[[#This Row],[weken 
offerte]],TBLkalender[#Data]))</f>
        <v/>
      </c>
      <c r="S63" s="23"/>
      <c r="T63" s="40">
        <f>3</f>
        <v>3</v>
      </c>
      <c r="U63" s="23" t="str">
        <f>IF(TabelAKPLW686[[#This Row],[AANVANG]]="","",WORKDAY(TabelAKPLW686[[#This Row],[PLAN
SELECTIE]],-5*TabelAKPLW686[[#This Row],[weken 
vergelijk]],TBLkalender[#Data]))</f>
        <v/>
      </c>
      <c r="V63" s="23"/>
      <c r="W63" s="40">
        <f>4</f>
        <v>4</v>
      </c>
      <c r="X63" s="23" t="str">
        <f>IF(TabelAKPLW686[[#This Row],[AANVANG]]="","",WORKDAY(TabelAKPLW686[[#This Row],[PLAN
KEUZE]],-5*TabelAKPLW686[[#This Row],[weken 
onderh.]],TBLkalender[#Data]))</f>
        <v/>
      </c>
      <c r="Y63" s="24"/>
      <c r="Z63" s="40">
        <f>2</f>
        <v>2</v>
      </c>
      <c r="AA63" s="23" t="str">
        <f>IF(TabelAKPLW686[[#This Row],[AANVANG]]="","",WORKDAY(TabelAKPLW686[[#This Row],[PLAN
OUT]],-5*TabelAKPLW686[[#This Row],[weken 
opmaak]],TBLkalender[#Data]))</f>
        <v/>
      </c>
      <c r="AB63" s="23"/>
      <c r="AC63" s="42">
        <f>1</f>
        <v>1</v>
      </c>
      <c r="AD63" s="23" t="str">
        <f>IF(TabelAKPLW686[[#This Row],[AANVANG]]="","",WORKDAY(TabelAKPLW686[[#This Row],[PLAN
CONTR]],-5*TabelAKPLW686[[#This Row],[weken 
ondert.]],TBLkalender[#Data]))</f>
        <v/>
      </c>
      <c r="AE63" s="23"/>
      <c r="AF63" s="42">
        <f>2</f>
        <v>2</v>
      </c>
      <c r="AG63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63" s="26"/>
      <c r="AI63" s="48">
        <v>2</v>
      </c>
      <c r="AJ63" s="49">
        <v>4</v>
      </c>
      <c r="AK63" s="50">
        <v>12</v>
      </c>
      <c r="AL63" s="51"/>
      <c r="AM63" s="52" t="s">
        <v>1</v>
      </c>
      <c r="AN63" s="53"/>
      <c r="AO63" s="25">
        <f>2</f>
        <v>2</v>
      </c>
      <c r="AP63" s="23" t="str">
        <f>IF(TabelAKPLW686[[#This Row],[EINDE]]="","",TabelAKPLW686[[#This Row],[EINDE]]+7*(TabelAKPLW686[[#This Row],[weken 
evaluatie]]))</f>
        <v/>
      </c>
      <c r="AQ63" s="26"/>
      <c r="AR63" s="27"/>
    </row>
    <row r="64" spans="2:44" s="74" customFormat="1" ht="16.75" customHeight="1" x14ac:dyDescent="0.2">
      <c r="B64" s="14"/>
      <c r="C64" s="15"/>
      <c r="D64" s="17"/>
      <c r="E64" s="28"/>
      <c r="F64" s="20"/>
      <c r="G64" s="18"/>
      <c r="H64" s="19">
        <f>TabelAKPLW686[[#This Row],[BUDGET]]-TabelAKPLW686[[#This Row],[CONTRACT
BEDRAG]]</f>
        <v>0</v>
      </c>
      <c r="I64" s="19"/>
      <c r="J64" s="21"/>
      <c r="K64" s="22"/>
      <c r="L64" s="29" t="str">
        <f>IF(TabelAKPLW686[[#This Row],[AANVANG]]="","",WORKDAY(TabelAKPLW686[[#This Row],[PLAN
behoeften]],-5*TabelAKPLW686[[#This Row],[weken
overleg]],TBLkalender[#Data]))</f>
        <v/>
      </c>
      <c r="M64" s="23"/>
      <c r="N64" s="40">
        <f>1</f>
        <v>1</v>
      </c>
      <c r="O64" s="29" t="str">
        <f>IF(TabelAKPLW686[[#This Row],[AANVANG]]="","",WORKDAY(TabelAKPLW686[[#This Row],[PLAN 
verzenden]],-5*TabelAKPLW686[[#This Row],[weken 
prijsvraag]],TBLkalender[#Data]))</f>
        <v/>
      </c>
      <c r="P64" s="23"/>
      <c r="Q64" s="40">
        <f>1</f>
        <v>1</v>
      </c>
      <c r="R64" s="23" t="str">
        <f>IF(TabelAKPLW686[[#This Row],[AANVANG]]="","",WORKDAY(TabelAKPLW686[[#This Row],[PLAN
offerte]],-5*TabelAKPLW686[[#This Row],[weken 
offerte]],TBLkalender[#Data]))</f>
        <v/>
      </c>
      <c r="S64" s="23"/>
      <c r="T64" s="40">
        <f>3</f>
        <v>3</v>
      </c>
      <c r="U64" s="23" t="str">
        <f>IF(TabelAKPLW686[[#This Row],[AANVANG]]="","",WORKDAY(TabelAKPLW686[[#This Row],[PLAN
SELECTIE]],-5*TabelAKPLW686[[#This Row],[weken 
vergelijk]],TBLkalender[#Data]))</f>
        <v/>
      </c>
      <c r="V64" s="23"/>
      <c r="W64" s="40">
        <f>4</f>
        <v>4</v>
      </c>
      <c r="X64" s="23" t="str">
        <f>IF(TabelAKPLW686[[#This Row],[AANVANG]]="","",WORKDAY(TabelAKPLW686[[#This Row],[PLAN
KEUZE]],-5*TabelAKPLW686[[#This Row],[weken 
onderh.]],TBLkalender[#Data]))</f>
        <v/>
      </c>
      <c r="Y64" s="24"/>
      <c r="Z64" s="40">
        <f>2</f>
        <v>2</v>
      </c>
      <c r="AA64" s="23" t="str">
        <f>IF(TabelAKPLW686[[#This Row],[AANVANG]]="","",WORKDAY(TabelAKPLW686[[#This Row],[PLAN
OUT]],-5*TabelAKPLW686[[#This Row],[weken 
opmaak]],TBLkalender[#Data]))</f>
        <v/>
      </c>
      <c r="AB64" s="23"/>
      <c r="AC64" s="42">
        <f>1</f>
        <v>1</v>
      </c>
      <c r="AD64" s="23" t="str">
        <f>IF(TabelAKPLW686[[#This Row],[AANVANG]]="","",WORKDAY(TabelAKPLW686[[#This Row],[PLAN
CONTR]],-5*TabelAKPLW686[[#This Row],[weken 
ondert.]],TBLkalender[#Data]))</f>
        <v/>
      </c>
      <c r="AE64" s="23"/>
      <c r="AF64" s="42">
        <f>2</f>
        <v>2</v>
      </c>
      <c r="AG64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64" s="26"/>
      <c r="AI64" s="48">
        <v>2</v>
      </c>
      <c r="AJ64" s="49">
        <v>4</v>
      </c>
      <c r="AK64" s="50">
        <v>12</v>
      </c>
      <c r="AL64" s="51"/>
      <c r="AM64" s="52" t="s">
        <v>1</v>
      </c>
      <c r="AN64" s="53"/>
      <c r="AO64" s="25">
        <f>2</f>
        <v>2</v>
      </c>
      <c r="AP64" s="23" t="str">
        <f>IF(TabelAKPLW686[[#This Row],[EINDE]]="","",TabelAKPLW686[[#This Row],[EINDE]]+7*(TabelAKPLW686[[#This Row],[weken 
evaluatie]]))</f>
        <v/>
      </c>
      <c r="AQ64" s="26"/>
      <c r="AR64" s="27"/>
    </row>
    <row r="65" spans="2:44" s="74" customFormat="1" ht="16.75" customHeight="1" x14ac:dyDescent="0.2">
      <c r="B65" s="14"/>
      <c r="C65" s="15"/>
      <c r="D65" s="17"/>
      <c r="E65" s="28"/>
      <c r="F65" s="20"/>
      <c r="G65" s="18"/>
      <c r="H65" s="19">
        <f>TabelAKPLW686[[#This Row],[BUDGET]]-TabelAKPLW686[[#This Row],[CONTRACT
BEDRAG]]</f>
        <v>0</v>
      </c>
      <c r="I65" s="19"/>
      <c r="J65" s="21"/>
      <c r="K65" s="22"/>
      <c r="L65" s="29" t="str">
        <f>IF(TabelAKPLW686[[#This Row],[AANVANG]]="","",WORKDAY(TabelAKPLW686[[#This Row],[PLAN
behoeften]],-5*TabelAKPLW686[[#This Row],[weken
overleg]],TBLkalender[#Data]))</f>
        <v/>
      </c>
      <c r="M65" s="23"/>
      <c r="N65" s="40">
        <f>1</f>
        <v>1</v>
      </c>
      <c r="O65" s="29" t="str">
        <f>IF(TabelAKPLW686[[#This Row],[AANVANG]]="","",WORKDAY(TabelAKPLW686[[#This Row],[PLAN 
verzenden]],-5*TabelAKPLW686[[#This Row],[weken 
prijsvraag]],TBLkalender[#Data]))</f>
        <v/>
      </c>
      <c r="P65" s="23"/>
      <c r="Q65" s="40">
        <f>1</f>
        <v>1</v>
      </c>
      <c r="R65" s="23" t="str">
        <f>IF(TabelAKPLW686[[#This Row],[AANVANG]]="","",WORKDAY(TabelAKPLW686[[#This Row],[PLAN
offerte]],-5*TabelAKPLW686[[#This Row],[weken 
offerte]],TBLkalender[#Data]))</f>
        <v/>
      </c>
      <c r="S65" s="23"/>
      <c r="T65" s="40">
        <f>3</f>
        <v>3</v>
      </c>
      <c r="U65" s="23" t="str">
        <f>IF(TabelAKPLW686[[#This Row],[AANVANG]]="","",WORKDAY(TabelAKPLW686[[#This Row],[PLAN
SELECTIE]],-5*TabelAKPLW686[[#This Row],[weken 
vergelijk]],TBLkalender[#Data]))</f>
        <v/>
      </c>
      <c r="V65" s="23"/>
      <c r="W65" s="40">
        <f>4</f>
        <v>4</v>
      </c>
      <c r="X65" s="23" t="str">
        <f>IF(TabelAKPLW686[[#This Row],[AANVANG]]="","",WORKDAY(TabelAKPLW686[[#This Row],[PLAN
KEUZE]],-5*TabelAKPLW686[[#This Row],[weken 
onderh.]],TBLkalender[#Data]))</f>
        <v/>
      </c>
      <c r="Y65" s="24"/>
      <c r="Z65" s="40">
        <f>2</f>
        <v>2</v>
      </c>
      <c r="AA65" s="23" t="str">
        <f>IF(TabelAKPLW686[[#This Row],[AANVANG]]="","",WORKDAY(TabelAKPLW686[[#This Row],[PLAN
OUT]],-5*TabelAKPLW686[[#This Row],[weken 
opmaak]],TBLkalender[#Data]))</f>
        <v/>
      </c>
      <c r="AB65" s="23"/>
      <c r="AC65" s="42">
        <f>1</f>
        <v>1</v>
      </c>
      <c r="AD65" s="23" t="str">
        <f>IF(TabelAKPLW686[[#This Row],[AANVANG]]="","",WORKDAY(TabelAKPLW686[[#This Row],[PLAN
CONTR]],-5*TabelAKPLW686[[#This Row],[weken 
ondert.]],TBLkalender[#Data]))</f>
        <v/>
      </c>
      <c r="AE65" s="23"/>
      <c r="AF65" s="42">
        <f>2</f>
        <v>2</v>
      </c>
      <c r="AG65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65" s="26"/>
      <c r="AI65" s="48">
        <v>2</v>
      </c>
      <c r="AJ65" s="49">
        <v>4</v>
      </c>
      <c r="AK65" s="50">
        <v>12</v>
      </c>
      <c r="AL65" s="51"/>
      <c r="AM65" s="52" t="s">
        <v>1</v>
      </c>
      <c r="AN65" s="53"/>
      <c r="AO65" s="25">
        <f>2</f>
        <v>2</v>
      </c>
      <c r="AP65" s="23" t="str">
        <f>IF(TabelAKPLW686[[#This Row],[EINDE]]="","",TabelAKPLW686[[#This Row],[EINDE]]+7*(TabelAKPLW686[[#This Row],[weken 
evaluatie]]))</f>
        <v/>
      </c>
      <c r="AQ65" s="26"/>
      <c r="AR65" s="27"/>
    </row>
    <row r="66" spans="2:44" s="74" customFormat="1" ht="16.75" customHeight="1" x14ac:dyDescent="0.2">
      <c r="B66" s="14"/>
      <c r="C66" s="15"/>
      <c r="D66" s="17"/>
      <c r="E66" s="28"/>
      <c r="F66" s="20"/>
      <c r="G66" s="18"/>
      <c r="H66" s="19">
        <f>TabelAKPLW686[[#This Row],[BUDGET]]-TabelAKPLW686[[#This Row],[CONTRACT
BEDRAG]]</f>
        <v>0</v>
      </c>
      <c r="I66" s="19"/>
      <c r="J66" s="21"/>
      <c r="K66" s="22"/>
      <c r="L66" s="29" t="str">
        <f>IF(TabelAKPLW686[[#This Row],[AANVANG]]="","",WORKDAY(TabelAKPLW686[[#This Row],[PLAN
behoeften]],-5*TabelAKPLW686[[#This Row],[weken
overleg]],TBLkalender[#Data]))</f>
        <v/>
      </c>
      <c r="M66" s="23"/>
      <c r="N66" s="40">
        <f>1</f>
        <v>1</v>
      </c>
      <c r="O66" s="29" t="str">
        <f>IF(TabelAKPLW686[[#This Row],[AANVANG]]="","",WORKDAY(TabelAKPLW686[[#This Row],[PLAN 
verzenden]],-5*TabelAKPLW686[[#This Row],[weken 
prijsvraag]],TBLkalender[#Data]))</f>
        <v/>
      </c>
      <c r="P66" s="23"/>
      <c r="Q66" s="40">
        <f>1</f>
        <v>1</v>
      </c>
      <c r="R66" s="23" t="str">
        <f>IF(TabelAKPLW686[[#This Row],[AANVANG]]="","",WORKDAY(TabelAKPLW686[[#This Row],[PLAN
offerte]],-5*TabelAKPLW686[[#This Row],[weken 
offerte]],TBLkalender[#Data]))</f>
        <v/>
      </c>
      <c r="S66" s="23"/>
      <c r="T66" s="40">
        <f>3</f>
        <v>3</v>
      </c>
      <c r="U66" s="23" t="str">
        <f>IF(TabelAKPLW686[[#This Row],[AANVANG]]="","",WORKDAY(TabelAKPLW686[[#This Row],[PLAN
SELECTIE]],-5*TabelAKPLW686[[#This Row],[weken 
vergelijk]],TBLkalender[#Data]))</f>
        <v/>
      </c>
      <c r="V66" s="23"/>
      <c r="W66" s="40">
        <f>4</f>
        <v>4</v>
      </c>
      <c r="X66" s="23" t="str">
        <f>IF(TabelAKPLW686[[#This Row],[AANVANG]]="","",WORKDAY(TabelAKPLW686[[#This Row],[PLAN
KEUZE]],-5*TabelAKPLW686[[#This Row],[weken 
onderh.]],TBLkalender[#Data]))</f>
        <v/>
      </c>
      <c r="Y66" s="24"/>
      <c r="Z66" s="40">
        <f>2</f>
        <v>2</v>
      </c>
      <c r="AA66" s="23" t="str">
        <f>IF(TabelAKPLW686[[#This Row],[AANVANG]]="","",WORKDAY(TabelAKPLW686[[#This Row],[PLAN
OUT]],-5*TabelAKPLW686[[#This Row],[weken 
opmaak]],TBLkalender[#Data]))</f>
        <v/>
      </c>
      <c r="AB66" s="23"/>
      <c r="AC66" s="42">
        <f>1</f>
        <v>1</v>
      </c>
      <c r="AD66" s="23" t="str">
        <f>IF(TabelAKPLW686[[#This Row],[AANVANG]]="","",WORKDAY(TabelAKPLW686[[#This Row],[PLAN
CONTR]],-5*TabelAKPLW686[[#This Row],[weken 
ondert.]],TBLkalender[#Data]))</f>
        <v/>
      </c>
      <c r="AE66" s="23"/>
      <c r="AF66" s="42">
        <f>2</f>
        <v>2</v>
      </c>
      <c r="AG66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66" s="26"/>
      <c r="AI66" s="48">
        <v>2</v>
      </c>
      <c r="AJ66" s="49">
        <v>4</v>
      </c>
      <c r="AK66" s="50">
        <v>12</v>
      </c>
      <c r="AL66" s="51"/>
      <c r="AM66" s="52" t="s">
        <v>1</v>
      </c>
      <c r="AN66" s="53"/>
      <c r="AO66" s="25">
        <f>2</f>
        <v>2</v>
      </c>
      <c r="AP66" s="23" t="str">
        <f>IF(TabelAKPLW686[[#This Row],[EINDE]]="","",TabelAKPLW686[[#This Row],[EINDE]]+7*(TabelAKPLW686[[#This Row],[weken 
evaluatie]]))</f>
        <v/>
      </c>
      <c r="AQ66" s="26"/>
      <c r="AR66" s="27"/>
    </row>
    <row r="67" spans="2:44" s="74" customFormat="1" ht="16.75" customHeight="1" x14ac:dyDescent="0.2">
      <c r="B67" s="14"/>
      <c r="C67" s="15"/>
      <c r="D67" s="17"/>
      <c r="E67" s="28"/>
      <c r="F67" s="20"/>
      <c r="G67" s="18"/>
      <c r="H67" s="19">
        <f>TabelAKPLW686[[#This Row],[BUDGET]]-TabelAKPLW686[[#This Row],[CONTRACT
BEDRAG]]</f>
        <v>0</v>
      </c>
      <c r="I67" s="19"/>
      <c r="J67" s="21"/>
      <c r="K67" s="22"/>
      <c r="L67" s="29" t="str">
        <f>IF(TabelAKPLW686[[#This Row],[AANVANG]]="","",WORKDAY(TabelAKPLW686[[#This Row],[PLAN
behoeften]],-5*TabelAKPLW686[[#This Row],[weken
overleg]],TBLkalender[#Data]))</f>
        <v/>
      </c>
      <c r="M67" s="23"/>
      <c r="N67" s="40">
        <f>1</f>
        <v>1</v>
      </c>
      <c r="O67" s="29" t="str">
        <f>IF(TabelAKPLW686[[#This Row],[AANVANG]]="","",WORKDAY(TabelAKPLW686[[#This Row],[PLAN 
verzenden]],-5*TabelAKPLW686[[#This Row],[weken 
prijsvraag]],TBLkalender[#Data]))</f>
        <v/>
      </c>
      <c r="P67" s="23"/>
      <c r="Q67" s="40">
        <f>1</f>
        <v>1</v>
      </c>
      <c r="R67" s="23" t="str">
        <f>IF(TabelAKPLW686[[#This Row],[AANVANG]]="","",WORKDAY(TabelAKPLW686[[#This Row],[PLAN
offerte]],-5*TabelAKPLW686[[#This Row],[weken 
offerte]],TBLkalender[#Data]))</f>
        <v/>
      </c>
      <c r="S67" s="23"/>
      <c r="T67" s="40">
        <f>3</f>
        <v>3</v>
      </c>
      <c r="U67" s="23" t="str">
        <f>IF(TabelAKPLW686[[#This Row],[AANVANG]]="","",WORKDAY(TabelAKPLW686[[#This Row],[PLAN
SELECTIE]],-5*TabelAKPLW686[[#This Row],[weken 
vergelijk]],TBLkalender[#Data]))</f>
        <v/>
      </c>
      <c r="V67" s="23"/>
      <c r="W67" s="40">
        <f>4</f>
        <v>4</v>
      </c>
      <c r="X67" s="23" t="str">
        <f>IF(TabelAKPLW686[[#This Row],[AANVANG]]="","",WORKDAY(TabelAKPLW686[[#This Row],[PLAN
KEUZE]],-5*TabelAKPLW686[[#This Row],[weken 
onderh.]],TBLkalender[#Data]))</f>
        <v/>
      </c>
      <c r="Y67" s="24"/>
      <c r="Z67" s="40">
        <f>2</f>
        <v>2</v>
      </c>
      <c r="AA67" s="23" t="str">
        <f>IF(TabelAKPLW686[[#This Row],[AANVANG]]="","",WORKDAY(TabelAKPLW686[[#This Row],[PLAN
OUT]],-5*TabelAKPLW686[[#This Row],[weken 
opmaak]],TBLkalender[#Data]))</f>
        <v/>
      </c>
      <c r="AB67" s="23"/>
      <c r="AC67" s="42">
        <f>1</f>
        <v>1</v>
      </c>
      <c r="AD67" s="23" t="str">
        <f>IF(TabelAKPLW686[[#This Row],[AANVANG]]="","",WORKDAY(TabelAKPLW686[[#This Row],[PLAN
CONTR]],-5*TabelAKPLW686[[#This Row],[weken 
ondert.]],TBLkalender[#Data]))</f>
        <v/>
      </c>
      <c r="AE67" s="23"/>
      <c r="AF67" s="42">
        <f>2</f>
        <v>2</v>
      </c>
      <c r="AG67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67" s="26"/>
      <c r="AI67" s="48">
        <v>2</v>
      </c>
      <c r="AJ67" s="49">
        <v>4</v>
      </c>
      <c r="AK67" s="50">
        <v>12</v>
      </c>
      <c r="AL67" s="51"/>
      <c r="AM67" s="52" t="s">
        <v>1</v>
      </c>
      <c r="AN67" s="53"/>
      <c r="AO67" s="25">
        <f>2</f>
        <v>2</v>
      </c>
      <c r="AP67" s="23" t="str">
        <f>IF(TabelAKPLW686[[#This Row],[EINDE]]="","",TabelAKPLW686[[#This Row],[EINDE]]+7*(TabelAKPLW686[[#This Row],[weken 
evaluatie]]))</f>
        <v/>
      </c>
      <c r="AQ67" s="26"/>
      <c r="AR67" s="27"/>
    </row>
    <row r="68" spans="2:44" s="74" customFormat="1" ht="16.75" customHeight="1" x14ac:dyDescent="0.2">
      <c r="B68" s="14"/>
      <c r="C68" s="15"/>
      <c r="D68" s="17"/>
      <c r="E68" s="28"/>
      <c r="F68" s="20"/>
      <c r="G68" s="18"/>
      <c r="H68" s="19">
        <f>TabelAKPLW686[[#This Row],[BUDGET]]-TabelAKPLW686[[#This Row],[CONTRACT
BEDRAG]]</f>
        <v>0</v>
      </c>
      <c r="I68" s="19"/>
      <c r="J68" s="21"/>
      <c r="K68" s="22"/>
      <c r="L68" s="29" t="str">
        <f>IF(TabelAKPLW686[[#This Row],[AANVANG]]="","",WORKDAY(TabelAKPLW686[[#This Row],[PLAN
behoeften]],-5*TabelAKPLW686[[#This Row],[weken
overleg]],TBLkalender[#Data]))</f>
        <v/>
      </c>
      <c r="M68" s="23"/>
      <c r="N68" s="40">
        <f>1</f>
        <v>1</v>
      </c>
      <c r="O68" s="29" t="str">
        <f>IF(TabelAKPLW686[[#This Row],[AANVANG]]="","",WORKDAY(TabelAKPLW686[[#This Row],[PLAN 
verzenden]],-5*TabelAKPLW686[[#This Row],[weken 
prijsvraag]],TBLkalender[#Data]))</f>
        <v/>
      </c>
      <c r="P68" s="23"/>
      <c r="Q68" s="40">
        <f>1</f>
        <v>1</v>
      </c>
      <c r="R68" s="23" t="str">
        <f>IF(TabelAKPLW686[[#This Row],[AANVANG]]="","",WORKDAY(TabelAKPLW686[[#This Row],[PLAN
offerte]],-5*TabelAKPLW686[[#This Row],[weken 
offerte]],TBLkalender[#Data]))</f>
        <v/>
      </c>
      <c r="S68" s="23"/>
      <c r="T68" s="40">
        <f>3</f>
        <v>3</v>
      </c>
      <c r="U68" s="23" t="str">
        <f>IF(TabelAKPLW686[[#This Row],[AANVANG]]="","",WORKDAY(TabelAKPLW686[[#This Row],[PLAN
SELECTIE]],-5*TabelAKPLW686[[#This Row],[weken 
vergelijk]],TBLkalender[#Data]))</f>
        <v/>
      </c>
      <c r="V68" s="23"/>
      <c r="W68" s="40">
        <f>4</f>
        <v>4</v>
      </c>
      <c r="X68" s="23" t="str">
        <f>IF(TabelAKPLW686[[#This Row],[AANVANG]]="","",WORKDAY(TabelAKPLW686[[#This Row],[PLAN
KEUZE]],-5*TabelAKPLW686[[#This Row],[weken 
onderh.]],TBLkalender[#Data]))</f>
        <v/>
      </c>
      <c r="Y68" s="24"/>
      <c r="Z68" s="40">
        <f>2</f>
        <v>2</v>
      </c>
      <c r="AA68" s="23" t="str">
        <f>IF(TabelAKPLW686[[#This Row],[AANVANG]]="","",WORKDAY(TabelAKPLW686[[#This Row],[PLAN
OUT]],-5*TabelAKPLW686[[#This Row],[weken 
opmaak]],TBLkalender[#Data]))</f>
        <v/>
      </c>
      <c r="AB68" s="23"/>
      <c r="AC68" s="42">
        <f>1</f>
        <v>1</v>
      </c>
      <c r="AD68" s="23" t="str">
        <f>IF(TabelAKPLW686[[#This Row],[AANVANG]]="","",WORKDAY(TabelAKPLW686[[#This Row],[PLAN
CONTR]],-5*TabelAKPLW686[[#This Row],[weken 
ondert.]],TBLkalender[#Data]))</f>
        <v/>
      </c>
      <c r="AE68" s="23"/>
      <c r="AF68" s="42">
        <f>2</f>
        <v>2</v>
      </c>
      <c r="AG68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68" s="26"/>
      <c r="AI68" s="48">
        <v>2</v>
      </c>
      <c r="AJ68" s="49">
        <v>4</v>
      </c>
      <c r="AK68" s="50">
        <v>12</v>
      </c>
      <c r="AL68" s="51"/>
      <c r="AM68" s="52" t="s">
        <v>1</v>
      </c>
      <c r="AN68" s="53"/>
      <c r="AO68" s="25">
        <f>2</f>
        <v>2</v>
      </c>
      <c r="AP68" s="23" t="str">
        <f>IF(TabelAKPLW686[[#This Row],[EINDE]]="","",TabelAKPLW686[[#This Row],[EINDE]]+7*(TabelAKPLW686[[#This Row],[weken 
evaluatie]]))</f>
        <v/>
      </c>
      <c r="AQ68" s="26"/>
      <c r="AR68" s="27"/>
    </row>
    <row r="69" spans="2:44" s="74" customFormat="1" ht="16.75" customHeight="1" x14ac:dyDescent="0.2">
      <c r="B69" s="14"/>
      <c r="C69" s="15"/>
      <c r="D69" s="17"/>
      <c r="E69" s="28"/>
      <c r="F69" s="20"/>
      <c r="G69" s="18"/>
      <c r="H69" s="19">
        <f>TabelAKPLW686[[#This Row],[BUDGET]]-TabelAKPLW686[[#This Row],[CONTRACT
BEDRAG]]</f>
        <v>0</v>
      </c>
      <c r="I69" s="19"/>
      <c r="J69" s="21"/>
      <c r="K69" s="22"/>
      <c r="L69" s="29" t="str">
        <f>IF(TabelAKPLW686[[#This Row],[AANVANG]]="","",WORKDAY(TabelAKPLW686[[#This Row],[PLAN
behoeften]],-5*TabelAKPLW686[[#This Row],[weken
overleg]],TBLkalender[#Data]))</f>
        <v/>
      </c>
      <c r="M69" s="23"/>
      <c r="N69" s="40">
        <f>1</f>
        <v>1</v>
      </c>
      <c r="O69" s="29" t="str">
        <f>IF(TabelAKPLW686[[#This Row],[AANVANG]]="","",WORKDAY(TabelAKPLW686[[#This Row],[PLAN 
verzenden]],-5*TabelAKPLW686[[#This Row],[weken 
prijsvraag]],TBLkalender[#Data]))</f>
        <v/>
      </c>
      <c r="P69" s="23"/>
      <c r="Q69" s="40">
        <f>1</f>
        <v>1</v>
      </c>
      <c r="R69" s="23" t="str">
        <f>IF(TabelAKPLW686[[#This Row],[AANVANG]]="","",WORKDAY(TabelAKPLW686[[#This Row],[PLAN
offerte]],-5*TabelAKPLW686[[#This Row],[weken 
offerte]],TBLkalender[#Data]))</f>
        <v/>
      </c>
      <c r="S69" s="23"/>
      <c r="T69" s="40">
        <f>3</f>
        <v>3</v>
      </c>
      <c r="U69" s="23" t="str">
        <f>IF(TabelAKPLW686[[#This Row],[AANVANG]]="","",WORKDAY(TabelAKPLW686[[#This Row],[PLAN
SELECTIE]],-5*TabelAKPLW686[[#This Row],[weken 
vergelijk]],TBLkalender[#Data]))</f>
        <v/>
      </c>
      <c r="V69" s="23"/>
      <c r="W69" s="40">
        <f>4</f>
        <v>4</v>
      </c>
      <c r="X69" s="23" t="str">
        <f>IF(TabelAKPLW686[[#This Row],[AANVANG]]="","",WORKDAY(TabelAKPLW686[[#This Row],[PLAN
KEUZE]],-5*TabelAKPLW686[[#This Row],[weken 
onderh.]],TBLkalender[#Data]))</f>
        <v/>
      </c>
      <c r="Y69" s="24"/>
      <c r="Z69" s="40">
        <f>2</f>
        <v>2</v>
      </c>
      <c r="AA69" s="23" t="str">
        <f>IF(TabelAKPLW686[[#This Row],[AANVANG]]="","",WORKDAY(TabelAKPLW686[[#This Row],[PLAN
OUT]],-5*TabelAKPLW686[[#This Row],[weken 
opmaak]],TBLkalender[#Data]))</f>
        <v/>
      </c>
      <c r="AB69" s="23"/>
      <c r="AC69" s="42">
        <f>1</f>
        <v>1</v>
      </c>
      <c r="AD69" s="23" t="str">
        <f>IF(TabelAKPLW686[[#This Row],[AANVANG]]="","",WORKDAY(TabelAKPLW686[[#This Row],[PLAN
CONTR]],-5*TabelAKPLW686[[#This Row],[weken 
ondert.]],TBLkalender[#Data]))</f>
        <v/>
      </c>
      <c r="AE69" s="23"/>
      <c r="AF69" s="42">
        <f>2</f>
        <v>2</v>
      </c>
      <c r="AG69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69" s="26"/>
      <c r="AI69" s="48">
        <v>2</v>
      </c>
      <c r="AJ69" s="49">
        <v>4</v>
      </c>
      <c r="AK69" s="50">
        <v>12</v>
      </c>
      <c r="AL69" s="51"/>
      <c r="AM69" s="52" t="s">
        <v>1</v>
      </c>
      <c r="AN69" s="53"/>
      <c r="AO69" s="25">
        <f>2</f>
        <v>2</v>
      </c>
      <c r="AP69" s="23" t="str">
        <f>IF(TabelAKPLW686[[#This Row],[EINDE]]="","",TabelAKPLW686[[#This Row],[EINDE]]+7*(TabelAKPLW686[[#This Row],[weken 
evaluatie]]))</f>
        <v/>
      </c>
      <c r="AQ69" s="26"/>
      <c r="AR69" s="27"/>
    </row>
    <row r="70" spans="2:44" s="74" customFormat="1" ht="16.75" customHeight="1" x14ac:dyDescent="0.2">
      <c r="B70" s="14"/>
      <c r="C70" s="15"/>
      <c r="D70" s="17"/>
      <c r="E70" s="28"/>
      <c r="F70" s="20"/>
      <c r="G70" s="18"/>
      <c r="H70" s="19">
        <f>TabelAKPLW686[[#This Row],[BUDGET]]-TabelAKPLW686[[#This Row],[CONTRACT
BEDRAG]]</f>
        <v>0</v>
      </c>
      <c r="I70" s="19"/>
      <c r="J70" s="21"/>
      <c r="K70" s="22"/>
      <c r="L70" s="29" t="str">
        <f>IF(TabelAKPLW686[[#This Row],[AANVANG]]="","",WORKDAY(TabelAKPLW686[[#This Row],[PLAN
behoeften]],-5*TabelAKPLW686[[#This Row],[weken
overleg]],TBLkalender[#Data]))</f>
        <v/>
      </c>
      <c r="M70" s="23"/>
      <c r="N70" s="40">
        <f>1</f>
        <v>1</v>
      </c>
      <c r="O70" s="29" t="str">
        <f>IF(TabelAKPLW686[[#This Row],[AANVANG]]="","",WORKDAY(TabelAKPLW686[[#This Row],[PLAN 
verzenden]],-5*TabelAKPLW686[[#This Row],[weken 
prijsvraag]],TBLkalender[#Data]))</f>
        <v/>
      </c>
      <c r="P70" s="23"/>
      <c r="Q70" s="40">
        <f>1</f>
        <v>1</v>
      </c>
      <c r="R70" s="23" t="str">
        <f>IF(TabelAKPLW686[[#This Row],[AANVANG]]="","",WORKDAY(TabelAKPLW686[[#This Row],[PLAN
offerte]],-5*TabelAKPLW686[[#This Row],[weken 
offerte]],TBLkalender[#Data]))</f>
        <v/>
      </c>
      <c r="S70" s="23"/>
      <c r="T70" s="40">
        <f>3</f>
        <v>3</v>
      </c>
      <c r="U70" s="23" t="str">
        <f>IF(TabelAKPLW686[[#This Row],[AANVANG]]="","",WORKDAY(TabelAKPLW686[[#This Row],[PLAN
SELECTIE]],-5*TabelAKPLW686[[#This Row],[weken 
vergelijk]],TBLkalender[#Data]))</f>
        <v/>
      </c>
      <c r="V70" s="23"/>
      <c r="W70" s="40">
        <f>4</f>
        <v>4</v>
      </c>
      <c r="X70" s="23" t="str">
        <f>IF(TabelAKPLW686[[#This Row],[AANVANG]]="","",WORKDAY(TabelAKPLW686[[#This Row],[PLAN
KEUZE]],-5*TabelAKPLW686[[#This Row],[weken 
onderh.]],TBLkalender[#Data]))</f>
        <v/>
      </c>
      <c r="Y70" s="24"/>
      <c r="Z70" s="40">
        <f>2</f>
        <v>2</v>
      </c>
      <c r="AA70" s="23" t="str">
        <f>IF(TabelAKPLW686[[#This Row],[AANVANG]]="","",WORKDAY(TabelAKPLW686[[#This Row],[PLAN
OUT]],-5*TabelAKPLW686[[#This Row],[weken 
opmaak]],TBLkalender[#Data]))</f>
        <v/>
      </c>
      <c r="AB70" s="23"/>
      <c r="AC70" s="42">
        <f>1</f>
        <v>1</v>
      </c>
      <c r="AD70" s="23" t="str">
        <f>IF(TabelAKPLW686[[#This Row],[AANVANG]]="","",WORKDAY(TabelAKPLW686[[#This Row],[PLAN
CONTR]],-5*TabelAKPLW686[[#This Row],[weken 
ondert.]],TBLkalender[#Data]))</f>
        <v/>
      </c>
      <c r="AE70" s="23"/>
      <c r="AF70" s="42">
        <f>2</f>
        <v>2</v>
      </c>
      <c r="AG70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70" s="26"/>
      <c r="AI70" s="48">
        <v>2</v>
      </c>
      <c r="AJ70" s="49">
        <v>4</v>
      </c>
      <c r="AK70" s="50">
        <v>12</v>
      </c>
      <c r="AL70" s="51"/>
      <c r="AM70" s="52" t="s">
        <v>1</v>
      </c>
      <c r="AN70" s="53"/>
      <c r="AO70" s="25">
        <f>2</f>
        <v>2</v>
      </c>
      <c r="AP70" s="23" t="str">
        <f>IF(TabelAKPLW686[[#This Row],[EINDE]]="","",TabelAKPLW686[[#This Row],[EINDE]]+7*(TabelAKPLW686[[#This Row],[weken 
evaluatie]]))</f>
        <v/>
      </c>
      <c r="AQ70" s="26"/>
      <c r="AR70" s="27"/>
    </row>
    <row r="71" spans="2:44" s="74" customFormat="1" ht="16.75" customHeight="1" x14ac:dyDescent="0.2">
      <c r="B71" s="14"/>
      <c r="C71" s="15"/>
      <c r="D71" s="17"/>
      <c r="E71" s="28"/>
      <c r="F71" s="20"/>
      <c r="G71" s="18"/>
      <c r="H71" s="19">
        <f>TabelAKPLW686[[#This Row],[BUDGET]]-TabelAKPLW686[[#This Row],[CONTRACT
BEDRAG]]</f>
        <v>0</v>
      </c>
      <c r="I71" s="19"/>
      <c r="J71" s="21"/>
      <c r="K71" s="22"/>
      <c r="L71" s="29" t="str">
        <f>IF(TabelAKPLW686[[#This Row],[AANVANG]]="","",WORKDAY(TabelAKPLW686[[#This Row],[PLAN
behoeften]],-5*TabelAKPLW686[[#This Row],[weken
overleg]],TBLkalender[#Data]))</f>
        <v/>
      </c>
      <c r="M71" s="23"/>
      <c r="N71" s="40">
        <f>1</f>
        <v>1</v>
      </c>
      <c r="O71" s="29" t="str">
        <f>IF(TabelAKPLW686[[#This Row],[AANVANG]]="","",WORKDAY(TabelAKPLW686[[#This Row],[PLAN 
verzenden]],-5*TabelAKPLW686[[#This Row],[weken 
prijsvraag]],TBLkalender[#Data]))</f>
        <v/>
      </c>
      <c r="P71" s="23"/>
      <c r="Q71" s="40">
        <f>1</f>
        <v>1</v>
      </c>
      <c r="R71" s="23" t="str">
        <f>IF(TabelAKPLW686[[#This Row],[AANVANG]]="","",WORKDAY(TabelAKPLW686[[#This Row],[PLAN
offerte]],-5*TabelAKPLW686[[#This Row],[weken 
offerte]],TBLkalender[#Data]))</f>
        <v/>
      </c>
      <c r="S71" s="23"/>
      <c r="T71" s="40">
        <f>3</f>
        <v>3</v>
      </c>
      <c r="U71" s="23" t="str">
        <f>IF(TabelAKPLW686[[#This Row],[AANVANG]]="","",WORKDAY(TabelAKPLW686[[#This Row],[PLAN
SELECTIE]],-5*TabelAKPLW686[[#This Row],[weken 
vergelijk]],TBLkalender[#Data]))</f>
        <v/>
      </c>
      <c r="V71" s="23"/>
      <c r="W71" s="40">
        <f>4</f>
        <v>4</v>
      </c>
      <c r="X71" s="23" t="str">
        <f>IF(TabelAKPLW686[[#This Row],[AANVANG]]="","",WORKDAY(TabelAKPLW686[[#This Row],[PLAN
KEUZE]],-5*TabelAKPLW686[[#This Row],[weken 
onderh.]],TBLkalender[#Data]))</f>
        <v/>
      </c>
      <c r="Y71" s="24"/>
      <c r="Z71" s="40">
        <f>2</f>
        <v>2</v>
      </c>
      <c r="AA71" s="23" t="str">
        <f>IF(TabelAKPLW686[[#This Row],[AANVANG]]="","",WORKDAY(TabelAKPLW686[[#This Row],[PLAN
OUT]],-5*TabelAKPLW686[[#This Row],[weken 
opmaak]],TBLkalender[#Data]))</f>
        <v/>
      </c>
      <c r="AB71" s="23"/>
      <c r="AC71" s="42">
        <f>1</f>
        <v>1</v>
      </c>
      <c r="AD71" s="23" t="str">
        <f>IF(TabelAKPLW686[[#This Row],[AANVANG]]="","",WORKDAY(TabelAKPLW686[[#This Row],[PLAN
CONTR]],-5*TabelAKPLW686[[#This Row],[weken 
ondert.]],TBLkalender[#Data]))</f>
        <v/>
      </c>
      <c r="AE71" s="23"/>
      <c r="AF71" s="42">
        <f>2</f>
        <v>2</v>
      </c>
      <c r="AG71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71" s="26"/>
      <c r="AI71" s="48">
        <v>2</v>
      </c>
      <c r="AJ71" s="49">
        <v>4</v>
      </c>
      <c r="AK71" s="50">
        <v>12</v>
      </c>
      <c r="AL71" s="51"/>
      <c r="AM71" s="52" t="s">
        <v>1</v>
      </c>
      <c r="AN71" s="53"/>
      <c r="AO71" s="25">
        <f>2</f>
        <v>2</v>
      </c>
      <c r="AP71" s="23" t="str">
        <f>IF(TabelAKPLW686[[#This Row],[EINDE]]="","",TabelAKPLW686[[#This Row],[EINDE]]+7*(TabelAKPLW686[[#This Row],[weken 
evaluatie]]))</f>
        <v/>
      </c>
      <c r="AQ71" s="26"/>
      <c r="AR71" s="27"/>
    </row>
    <row r="72" spans="2:44" s="74" customFormat="1" ht="16.75" customHeight="1" x14ac:dyDescent="0.2">
      <c r="B72" s="14"/>
      <c r="C72" s="15"/>
      <c r="D72" s="17"/>
      <c r="E72" s="28"/>
      <c r="F72" s="20"/>
      <c r="G72" s="18"/>
      <c r="H72" s="19">
        <f>TabelAKPLW686[[#This Row],[BUDGET]]-TabelAKPLW686[[#This Row],[CONTRACT
BEDRAG]]</f>
        <v>0</v>
      </c>
      <c r="I72" s="19"/>
      <c r="J72" s="21"/>
      <c r="K72" s="22"/>
      <c r="L72" s="29" t="str">
        <f>IF(TabelAKPLW686[[#This Row],[AANVANG]]="","",WORKDAY(TabelAKPLW686[[#This Row],[PLAN
behoeften]],-5*TabelAKPLW686[[#This Row],[weken
overleg]],TBLkalender[#Data]))</f>
        <v/>
      </c>
      <c r="M72" s="23"/>
      <c r="N72" s="40">
        <f>1</f>
        <v>1</v>
      </c>
      <c r="O72" s="29" t="str">
        <f>IF(TabelAKPLW686[[#This Row],[AANVANG]]="","",WORKDAY(TabelAKPLW686[[#This Row],[PLAN 
verzenden]],-5*TabelAKPLW686[[#This Row],[weken 
prijsvraag]],TBLkalender[#Data]))</f>
        <v/>
      </c>
      <c r="P72" s="23"/>
      <c r="Q72" s="40">
        <f>1</f>
        <v>1</v>
      </c>
      <c r="R72" s="23" t="str">
        <f>IF(TabelAKPLW686[[#This Row],[AANVANG]]="","",WORKDAY(TabelAKPLW686[[#This Row],[PLAN
offerte]],-5*TabelAKPLW686[[#This Row],[weken 
offerte]],TBLkalender[#Data]))</f>
        <v/>
      </c>
      <c r="S72" s="23"/>
      <c r="T72" s="40">
        <f>3</f>
        <v>3</v>
      </c>
      <c r="U72" s="23" t="str">
        <f>IF(TabelAKPLW686[[#This Row],[AANVANG]]="","",WORKDAY(TabelAKPLW686[[#This Row],[PLAN
SELECTIE]],-5*TabelAKPLW686[[#This Row],[weken 
vergelijk]],TBLkalender[#Data]))</f>
        <v/>
      </c>
      <c r="V72" s="23"/>
      <c r="W72" s="40">
        <f>4</f>
        <v>4</v>
      </c>
      <c r="X72" s="23" t="str">
        <f>IF(TabelAKPLW686[[#This Row],[AANVANG]]="","",WORKDAY(TabelAKPLW686[[#This Row],[PLAN
KEUZE]],-5*TabelAKPLW686[[#This Row],[weken 
onderh.]],TBLkalender[#Data]))</f>
        <v/>
      </c>
      <c r="Y72" s="24"/>
      <c r="Z72" s="40">
        <f>2</f>
        <v>2</v>
      </c>
      <c r="AA72" s="23" t="str">
        <f>IF(TabelAKPLW686[[#This Row],[AANVANG]]="","",WORKDAY(TabelAKPLW686[[#This Row],[PLAN
OUT]],-5*TabelAKPLW686[[#This Row],[weken 
opmaak]],TBLkalender[#Data]))</f>
        <v/>
      </c>
      <c r="AB72" s="23"/>
      <c r="AC72" s="42">
        <f>1</f>
        <v>1</v>
      </c>
      <c r="AD72" s="23" t="str">
        <f>IF(TabelAKPLW686[[#This Row],[AANVANG]]="","",WORKDAY(TabelAKPLW686[[#This Row],[PLAN
CONTR]],-5*TabelAKPLW686[[#This Row],[weken 
ondert.]],TBLkalender[#Data]))</f>
        <v/>
      </c>
      <c r="AE72" s="23"/>
      <c r="AF72" s="42">
        <f>2</f>
        <v>2</v>
      </c>
      <c r="AG72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72" s="26"/>
      <c r="AI72" s="48">
        <v>2</v>
      </c>
      <c r="AJ72" s="49">
        <v>4</v>
      </c>
      <c r="AK72" s="50">
        <v>12</v>
      </c>
      <c r="AL72" s="51"/>
      <c r="AM72" s="52" t="s">
        <v>1</v>
      </c>
      <c r="AN72" s="53"/>
      <c r="AO72" s="25">
        <f>2</f>
        <v>2</v>
      </c>
      <c r="AP72" s="23" t="str">
        <f>IF(TabelAKPLW686[[#This Row],[EINDE]]="","",TabelAKPLW686[[#This Row],[EINDE]]+7*(TabelAKPLW686[[#This Row],[weken 
evaluatie]]))</f>
        <v/>
      </c>
      <c r="AQ72" s="26"/>
      <c r="AR72" s="27"/>
    </row>
    <row r="73" spans="2:44" s="74" customFormat="1" ht="16.75" customHeight="1" x14ac:dyDescent="0.2">
      <c r="B73" s="14"/>
      <c r="C73" s="15"/>
      <c r="D73" s="17"/>
      <c r="E73" s="28"/>
      <c r="F73" s="20"/>
      <c r="G73" s="18"/>
      <c r="H73" s="19">
        <f>TabelAKPLW686[[#This Row],[BUDGET]]-TabelAKPLW686[[#This Row],[CONTRACT
BEDRAG]]</f>
        <v>0</v>
      </c>
      <c r="I73" s="19"/>
      <c r="J73" s="21"/>
      <c r="K73" s="22"/>
      <c r="L73" s="29" t="str">
        <f>IF(TabelAKPLW686[[#This Row],[AANVANG]]="","",WORKDAY(TabelAKPLW686[[#This Row],[PLAN
behoeften]],-5*TabelAKPLW686[[#This Row],[weken
overleg]],TBLkalender[#Data]))</f>
        <v/>
      </c>
      <c r="M73" s="23"/>
      <c r="N73" s="40">
        <f>1</f>
        <v>1</v>
      </c>
      <c r="O73" s="29" t="str">
        <f>IF(TabelAKPLW686[[#This Row],[AANVANG]]="","",WORKDAY(TabelAKPLW686[[#This Row],[PLAN 
verzenden]],-5*TabelAKPLW686[[#This Row],[weken 
prijsvraag]],TBLkalender[#Data]))</f>
        <v/>
      </c>
      <c r="P73" s="23"/>
      <c r="Q73" s="40">
        <f>1</f>
        <v>1</v>
      </c>
      <c r="R73" s="23" t="str">
        <f>IF(TabelAKPLW686[[#This Row],[AANVANG]]="","",WORKDAY(TabelAKPLW686[[#This Row],[PLAN
offerte]],-5*TabelAKPLW686[[#This Row],[weken 
offerte]],TBLkalender[#Data]))</f>
        <v/>
      </c>
      <c r="S73" s="23"/>
      <c r="T73" s="40">
        <f>3</f>
        <v>3</v>
      </c>
      <c r="U73" s="23" t="str">
        <f>IF(TabelAKPLW686[[#This Row],[AANVANG]]="","",WORKDAY(TabelAKPLW686[[#This Row],[PLAN
SELECTIE]],-5*TabelAKPLW686[[#This Row],[weken 
vergelijk]],TBLkalender[#Data]))</f>
        <v/>
      </c>
      <c r="V73" s="23"/>
      <c r="W73" s="40">
        <f>4</f>
        <v>4</v>
      </c>
      <c r="X73" s="23" t="str">
        <f>IF(TabelAKPLW686[[#This Row],[AANVANG]]="","",WORKDAY(TabelAKPLW686[[#This Row],[PLAN
KEUZE]],-5*TabelAKPLW686[[#This Row],[weken 
onderh.]],TBLkalender[#Data]))</f>
        <v/>
      </c>
      <c r="Y73" s="24"/>
      <c r="Z73" s="40">
        <f>2</f>
        <v>2</v>
      </c>
      <c r="AA73" s="23" t="str">
        <f>IF(TabelAKPLW686[[#This Row],[AANVANG]]="","",WORKDAY(TabelAKPLW686[[#This Row],[PLAN
OUT]],-5*TabelAKPLW686[[#This Row],[weken 
opmaak]],TBLkalender[#Data]))</f>
        <v/>
      </c>
      <c r="AB73" s="23"/>
      <c r="AC73" s="42">
        <f>1</f>
        <v>1</v>
      </c>
      <c r="AD73" s="23" t="str">
        <f>IF(TabelAKPLW686[[#This Row],[AANVANG]]="","",WORKDAY(TabelAKPLW686[[#This Row],[PLAN
CONTR]],-5*TabelAKPLW686[[#This Row],[weken 
ondert.]],TBLkalender[#Data]))</f>
        <v/>
      </c>
      <c r="AE73" s="23"/>
      <c r="AF73" s="42">
        <f>2</f>
        <v>2</v>
      </c>
      <c r="AG73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73" s="26"/>
      <c r="AI73" s="48">
        <v>1</v>
      </c>
      <c r="AJ73" s="49">
        <v>1</v>
      </c>
      <c r="AK73" s="50">
        <v>2</v>
      </c>
      <c r="AL73" s="51"/>
      <c r="AM73" s="52" t="s">
        <v>1</v>
      </c>
      <c r="AN73" s="53"/>
      <c r="AO73" s="25">
        <f>2</f>
        <v>2</v>
      </c>
      <c r="AP73" s="23" t="str">
        <f>IF(TabelAKPLW686[[#This Row],[EINDE]]="","",TabelAKPLW686[[#This Row],[EINDE]]+7*(TabelAKPLW686[[#This Row],[weken 
evaluatie]]))</f>
        <v/>
      </c>
      <c r="AQ73" s="26"/>
      <c r="AR73" s="27"/>
    </row>
    <row r="74" spans="2:44" s="74" customFormat="1" ht="16.75" customHeight="1" x14ac:dyDescent="0.2">
      <c r="B74" s="30"/>
      <c r="C74" s="15"/>
      <c r="D74" s="31"/>
      <c r="E74" s="28"/>
      <c r="F74" s="20"/>
      <c r="G74" s="18"/>
      <c r="H74" s="19">
        <f>TabelAKPLW686[[#This Row],[BUDGET]]-TabelAKPLW686[[#This Row],[CONTRACT
BEDRAG]]</f>
        <v>0</v>
      </c>
      <c r="I74" s="19"/>
      <c r="J74" s="15"/>
      <c r="K74" s="22"/>
      <c r="L74" s="29" t="str">
        <f>IF(TabelAKPLW686[[#This Row],[AANVANG]]="","",WORKDAY(TabelAKPLW686[[#This Row],[PLAN
behoeften]],-5*TabelAKPLW686[[#This Row],[weken
overleg]],TBLkalender[#Data]))</f>
        <v/>
      </c>
      <c r="M74" s="23"/>
      <c r="N74" s="40">
        <f>1</f>
        <v>1</v>
      </c>
      <c r="O74" s="29" t="str">
        <f>IF(TabelAKPLW686[[#This Row],[AANVANG]]="","",WORKDAY(TabelAKPLW686[[#This Row],[PLAN 
verzenden]],-5*TabelAKPLW686[[#This Row],[weken 
prijsvraag]],TBLkalender[#Data]))</f>
        <v/>
      </c>
      <c r="P74" s="23"/>
      <c r="Q74" s="40">
        <f>1</f>
        <v>1</v>
      </c>
      <c r="R74" s="23" t="str">
        <f>IF(TabelAKPLW686[[#This Row],[AANVANG]]="","",WORKDAY(TabelAKPLW686[[#This Row],[PLAN
offerte]],-5*TabelAKPLW686[[#This Row],[weken 
offerte]],TBLkalender[#Data]))</f>
        <v/>
      </c>
      <c r="S74" s="23"/>
      <c r="T74" s="40">
        <f>3</f>
        <v>3</v>
      </c>
      <c r="U74" s="23" t="str">
        <f>IF(TabelAKPLW686[[#This Row],[AANVANG]]="","",WORKDAY(TabelAKPLW686[[#This Row],[PLAN
SELECTIE]],-5*TabelAKPLW686[[#This Row],[weken 
vergelijk]],TBLkalender[#Data]))</f>
        <v/>
      </c>
      <c r="V74" s="23"/>
      <c r="W74" s="40">
        <f>4</f>
        <v>4</v>
      </c>
      <c r="X74" s="23" t="str">
        <f>IF(TabelAKPLW686[[#This Row],[AANVANG]]="","",WORKDAY(TabelAKPLW686[[#This Row],[PLAN
KEUZE]],-5*TabelAKPLW686[[#This Row],[weken 
onderh.]],TBLkalender[#Data]))</f>
        <v/>
      </c>
      <c r="Y74" s="24"/>
      <c r="Z74" s="40">
        <f>2</f>
        <v>2</v>
      </c>
      <c r="AA74" s="23" t="str">
        <f>IF(TabelAKPLW686[[#This Row],[AANVANG]]="","",WORKDAY(TabelAKPLW686[[#This Row],[PLAN
OUT]],-5*TabelAKPLW686[[#This Row],[weken 
opmaak]],TBLkalender[#Data]))</f>
        <v/>
      </c>
      <c r="AB74" s="23"/>
      <c r="AC74" s="42">
        <f>1</f>
        <v>1</v>
      </c>
      <c r="AD74" s="23" t="str">
        <f>IF(TabelAKPLW686[[#This Row],[AANVANG]]="","",WORKDAY(TabelAKPLW686[[#This Row],[PLAN
CONTR]],-5*TabelAKPLW686[[#This Row],[weken 
ondert.]],TBLkalender[#Data]))</f>
        <v/>
      </c>
      <c r="AE74" s="23"/>
      <c r="AF74" s="42">
        <f>2</f>
        <v>2</v>
      </c>
      <c r="AG74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74" s="26"/>
      <c r="AI74" s="48">
        <v>2</v>
      </c>
      <c r="AJ74" s="49">
        <v>4</v>
      </c>
      <c r="AK74" s="50">
        <v>12</v>
      </c>
      <c r="AL74" s="51"/>
      <c r="AM74" s="52" t="s">
        <v>1</v>
      </c>
      <c r="AN74" s="53"/>
      <c r="AO74" s="25">
        <f>2</f>
        <v>2</v>
      </c>
      <c r="AP74" s="23" t="str">
        <f>IF(TabelAKPLW686[[#This Row],[EINDE]]="","",TabelAKPLW686[[#This Row],[EINDE]]+7*(TabelAKPLW686[[#This Row],[weken 
evaluatie]]))</f>
        <v/>
      </c>
      <c r="AQ74" s="26"/>
      <c r="AR74" s="27"/>
    </row>
    <row r="75" spans="2:44" s="74" customFormat="1" ht="16.75" customHeight="1" x14ac:dyDescent="0.2">
      <c r="B75" s="14"/>
      <c r="C75" s="15"/>
      <c r="D75" s="17"/>
      <c r="E75" s="28"/>
      <c r="F75" s="20"/>
      <c r="G75" s="18"/>
      <c r="H75" s="19">
        <f>TabelAKPLW686[[#This Row],[BUDGET]]-TabelAKPLW686[[#This Row],[CONTRACT
BEDRAG]]</f>
        <v>0</v>
      </c>
      <c r="I75" s="19"/>
      <c r="J75" s="21"/>
      <c r="K75" s="22"/>
      <c r="L75" s="29" t="str">
        <f>IF(TabelAKPLW686[[#This Row],[AANVANG]]="","",WORKDAY(TabelAKPLW686[[#This Row],[PLAN
behoeften]],-5*TabelAKPLW686[[#This Row],[weken
overleg]],TBLkalender[#Data]))</f>
        <v/>
      </c>
      <c r="M75" s="23"/>
      <c r="N75" s="40">
        <f>1</f>
        <v>1</v>
      </c>
      <c r="O75" s="29" t="str">
        <f>IF(TabelAKPLW686[[#This Row],[AANVANG]]="","",WORKDAY(TabelAKPLW686[[#This Row],[PLAN 
verzenden]],-5*TabelAKPLW686[[#This Row],[weken 
prijsvraag]],TBLkalender[#Data]))</f>
        <v/>
      </c>
      <c r="P75" s="23"/>
      <c r="Q75" s="40">
        <f>1</f>
        <v>1</v>
      </c>
      <c r="R75" s="23" t="str">
        <f>IF(TabelAKPLW686[[#This Row],[AANVANG]]="","",WORKDAY(TabelAKPLW686[[#This Row],[PLAN
offerte]],-5*TabelAKPLW686[[#This Row],[weken 
offerte]],TBLkalender[#Data]))</f>
        <v/>
      </c>
      <c r="S75" s="23"/>
      <c r="T75" s="40">
        <f>3</f>
        <v>3</v>
      </c>
      <c r="U75" s="23" t="str">
        <f>IF(TabelAKPLW686[[#This Row],[AANVANG]]="","",WORKDAY(TabelAKPLW686[[#This Row],[PLAN
SELECTIE]],-5*TabelAKPLW686[[#This Row],[weken 
vergelijk]],TBLkalender[#Data]))</f>
        <v/>
      </c>
      <c r="V75" s="23"/>
      <c r="W75" s="40">
        <f>4</f>
        <v>4</v>
      </c>
      <c r="X75" s="23" t="str">
        <f>IF(TabelAKPLW686[[#This Row],[AANVANG]]="","",WORKDAY(TabelAKPLW686[[#This Row],[PLAN
KEUZE]],-5*TabelAKPLW686[[#This Row],[weken 
onderh.]],TBLkalender[#Data]))</f>
        <v/>
      </c>
      <c r="Y75" s="24"/>
      <c r="Z75" s="40">
        <f>2</f>
        <v>2</v>
      </c>
      <c r="AA75" s="23" t="str">
        <f>IF(TabelAKPLW686[[#This Row],[AANVANG]]="","",WORKDAY(TabelAKPLW686[[#This Row],[PLAN
OUT]],-5*TabelAKPLW686[[#This Row],[weken 
opmaak]],TBLkalender[#Data]))</f>
        <v/>
      </c>
      <c r="AB75" s="23"/>
      <c r="AC75" s="42">
        <f>1</f>
        <v>1</v>
      </c>
      <c r="AD75" s="23" t="str">
        <f>IF(TabelAKPLW686[[#This Row],[AANVANG]]="","",WORKDAY(TabelAKPLW686[[#This Row],[PLAN
CONTR]],-5*TabelAKPLW686[[#This Row],[weken 
ondert.]],TBLkalender[#Data]))</f>
        <v/>
      </c>
      <c r="AE75" s="23"/>
      <c r="AF75" s="42">
        <f>2</f>
        <v>2</v>
      </c>
      <c r="AG75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75" s="26"/>
      <c r="AI75" s="48">
        <v>2</v>
      </c>
      <c r="AJ75" s="49">
        <v>4</v>
      </c>
      <c r="AK75" s="50">
        <v>12</v>
      </c>
      <c r="AL75" s="51"/>
      <c r="AM75" s="52" t="s">
        <v>1</v>
      </c>
      <c r="AN75" s="53"/>
      <c r="AO75" s="25">
        <f>2</f>
        <v>2</v>
      </c>
      <c r="AP75" s="23" t="str">
        <f>IF(TabelAKPLW686[[#This Row],[EINDE]]="","",TabelAKPLW686[[#This Row],[EINDE]]+7*(TabelAKPLW686[[#This Row],[weken 
evaluatie]]))</f>
        <v/>
      </c>
      <c r="AQ75" s="26"/>
      <c r="AR75" s="27"/>
    </row>
    <row r="76" spans="2:44" s="74" customFormat="1" ht="16.75" customHeight="1" x14ac:dyDescent="0.2">
      <c r="B76" s="14"/>
      <c r="C76" s="15"/>
      <c r="D76" s="17"/>
      <c r="E76" s="28"/>
      <c r="F76" s="20"/>
      <c r="G76" s="18"/>
      <c r="H76" s="19">
        <f>TabelAKPLW686[[#This Row],[BUDGET]]-TabelAKPLW686[[#This Row],[CONTRACT
BEDRAG]]</f>
        <v>0</v>
      </c>
      <c r="I76" s="19"/>
      <c r="J76" s="21"/>
      <c r="K76" s="22"/>
      <c r="L76" s="29" t="str">
        <f>IF(TabelAKPLW686[[#This Row],[AANVANG]]="","",WORKDAY(TabelAKPLW686[[#This Row],[PLAN
behoeften]],-5*TabelAKPLW686[[#This Row],[weken
overleg]],TBLkalender[#Data]))</f>
        <v/>
      </c>
      <c r="M76" s="23"/>
      <c r="N76" s="40">
        <f>1</f>
        <v>1</v>
      </c>
      <c r="O76" s="29" t="str">
        <f>IF(TabelAKPLW686[[#This Row],[AANVANG]]="","",WORKDAY(TabelAKPLW686[[#This Row],[PLAN 
verzenden]],-5*TabelAKPLW686[[#This Row],[weken 
prijsvraag]],TBLkalender[#Data]))</f>
        <v/>
      </c>
      <c r="P76" s="23"/>
      <c r="Q76" s="40">
        <f>1</f>
        <v>1</v>
      </c>
      <c r="R76" s="23" t="str">
        <f>IF(TabelAKPLW686[[#This Row],[AANVANG]]="","",WORKDAY(TabelAKPLW686[[#This Row],[PLAN
offerte]],-5*TabelAKPLW686[[#This Row],[weken 
offerte]],TBLkalender[#Data]))</f>
        <v/>
      </c>
      <c r="S76" s="23"/>
      <c r="T76" s="40">
        <f>3</f>
        <v>3</v>
      </c>
      <c r="U76" s="23" t="str">
        <f>IF(TabelAKPLW686[[#This Row],[AANVANG]]="","",WORKDAY(TabelAKPLW686[[#This Row],[PLAN
SELECTIE]],-5*TabelAKPLW686[[#This Row],[weken 
vergelijk]],TBLkalender[#Data]))</f>
        <v/>
      </c>
      <c r="V76" s="23"/>
      <c r="W76" s="40">
        <f>4</f>
        <v>4</v>
      </c>
      <c r="X76" s="23" t="str">
        <f>IF(TabelAKPLW686[[#This Row],[AANVANG]]="","",WORKDAY(TabelAKPLW686[[#This Row],[PLAN
KEUZE]],-5*TabelAKPLW686[[#This Row],[weken 
onderh.]],TBLkalender[#Data]))</f>
        <v/>
      </c>
      <c r="Y76" s="24"/>
      <c r="Z76" s="40">
        <f>2</f>
        <v>2</v>
      </c>
      <c r="AA76" s="23" t="str">
        <f>IF(TabelAKPLW686[[#This Row],[AANVANG]]="","",WORKDAY(TabelAKPLW686[[#This Row],[PLAN
OUT]],-5*TabelAKPLW686[[#This Row],[weken 
opmaak]],TBLkalender[#Data]))</f>
        <v/>
      </c>
      <c r="AB76" s="23"/>
      <c r="AC76" s="42">
        <f>1</f>
        <v>1</v>
      </c>
      <c r="AD76" s="23" t="str">
        <f>IF(TabelAKPLW686[[#This Row],[AANVANG]]="","",WORKDAY(TabelAKPLW686[[#This Row],[PLAN
CONTR]],-5*TabelAKPLW686[[#This Row],[weken 
ondert.]],TBLkalender[#Data]))</f>
        <v/>
      </c>
      <c r="AE76" s="23"/>
      <c r="AF76" s="42">
        <f>2</f>
        <v>2</v>
      </c>
      <c r="AG76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76" s="26"/>
      <c r="AI76" s="48">
        <v>2</v>
      </c>
      <c r="AJ76" s="49">
        <v>4</v>
      </c>
      <c r="AK76" s="50">
        <v>12</v>
      </c>
      <c r="AL76" s="51"/>
      <c r="AM76" s="52" t="s">
        <v>1</v>
      </c>
      <c r="AN76" s="53"/>
      <c r="AO76" s="25">
        <f>2</f>
        <v>2</v>
      </c>
      <c r="AP76" s="23" t="str">
        <f>IF(TabelAKPLW686[[#This Row],[EINDE]]="","",TabelAKPLW686[[#This Row],[EINDE]]+7*(TabelAKPLW686[[#This Row],[weken 
evaluatie]]))</f>
        <v/>
      </c>
      <c r="AQ76" s="26"/>
      <c r="AR76" s="27"/>
    </row>
    <row r="77" spans="2:44" s="74" customFormat="1" ht="16.75" customHeight="1" x14ac:dyDescent="0.2">
      <c r="B77" s="30"/>
      <c r="C77" s="15"/>
      <c r="D77" s="31"/>
      <c r="E77" s="28"/>
      <c r="F77" s="20"/>
      <c r="G77" s="18"/>
      <c r="H77" s="19">
        <f>TabelAKPLW686[[#This Row],[BUDGET]]-TabelAKPLW686[[#This Row],[CONTRACT
BEDRAG]]</f>
        <v>0</v>
      </c>
      <c r="I77" s="19"/>
      <c r="J77" s="15"/>
      <c r="K77" s="22"/>
      <c r="L77" s="29" t="str">
        <f>IF(TabelAKPLW686[[#This Row],[AANVANG]]="","",WORKDAY(TabelAKPLW686[[#This Row],[PLAN
behoeften]],-5*TabelAKPLW686[[#This Row],[weken
overleg]],TBLkalender[#Data]))</f>
        <v/>
      </c>
      <c r="M77" s="23"/>
      <c r="N77" s="40">
        <f>1</f>
        <v>1</v>
      </c>
      <c r="O77" s="29" t="str">
        <f>IF(TabelAKPLW686[[#This Row],[AANVANG]]="","",WORKDAY(TabelAKPLW686[[#This Row],[PLAN 
verzenden]],-5*TabelAKPLW686[[#This Row],[weken 
prijsvraag]],TBLkalender[#Data]))</f>
        <v/>
      </c>
      <c r="P77" s="23"/>
      <c r="Q77" s="40">
        <f>1</f>
        <v>1</v>
      </c>
      <c r="R77" s="23" t="str">
        <f>IF(TabelAKPLW686[[#This Row],[AANVANG]]="","",WORKDAY(TabelAKPLW686[[#This Row],[PLAN
offerte]],-5*TabelAKPLW686[[#This Row],[weken 
offerte]],TBLkalender[#Data]))</f>
        <v/>
      </c>
      <c r="S77" s="23"/>
      <c r="T77" s="40">
        <f>3</f>
        <v>3</v>
      </c>
      <c r="U77" s="23" t="str">
        <f>IF(TabelAKPLW686[[#This Row],[AANVANG]]="","",WORKDAY(TabelAKPLW686[[#This Row],[PLAN
SELECTIE]],-5*TabelAKPLW686[[#This Row],[weken 
vergelijk]],TBLkalender[#Data]))</f>
        <v/>
      </c>
      <c r="V77" s="23"/>
      <c r="W77" s="40">
        <f>4</f>
        <v>4</v>
      </c>
      <c r="X77" s="23" t="str">
        <f>IF(TabelAKPLW686[[#This Row],[AANVANG]]="","",WORKDAY(TabelAKPLW686[[#This Row],[PLAN
KEUZE]],-5*TabelAKPLW686[[#This Row],[weken 
onderh.]],TBLkalender[#Data]))</f>
        <v/>
      </c>
      <c r="Y77" s="24"/>
      <c r="Z77" s="40">
        <f>2</f>
        <v>2</v>
      </c>
      <c r="AA77" s="23" t="str">
        <f>IF(TabelAKPLW686[[#This Row],[AANVANG]]="","",WORKDAY(TabelAKPLW686[[#This Row],[PLAN
OUT]],-5*TabelAKPLW686[[#This Row],[weken 
opmaak]],TBLkalender[#Data]))</f>
        <v/>
      </c>
      <c r="AB77" s="23"/>
      <c r="AC77" s="42">
        <f>1</f>
        <v>1</v>
      </c>
      <c r="AD77" s="23" t="str">
        <f>IF(TabelAKPLW686[[#This Row],[AANVANG]]="","",WORKDAY(TabelAKPLW686[[#This Row],[PLAN
CONTR]],-5*TabelAKPLW686[[#This Row],[weken 
ondert.]],TBLkalender[#Data]))</f>
        <v/>
      </c>
      <c r="AE77" s="23"/>
      <c r="AF77" s="42">
        <f>2</f>
        <v>2</v>
      </c>
      <c r="AG77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77" s="23"/>
      <c r="AI77" s="48">
        <v>2</v>
      </c>
      <c r="AJ77" s="49">
        <v>4</v>
      </c>
      <c r="AK77" s="50">
        <v>12</v>
      </c>
      <c r="AL77" s="51"/>
      <c r="AM77" s="52" t="s">
        <v>1</v>
      </c>
      <c r="AN77" s="53"/>
      <c r="AO77" s="25">
        <f>2</f>
        <v>2</v>
      </c>
      <c r="AP77" s="23" t="str">
        <f>IF(TabelAKPLW686[[#This Row],[EINDE]]="","",TabelAKPLW686[[#This Row],[EINDE]]+7*(TabelAKPLW686[[#This Row],[weken 
evaluatie]]))</f>
        <v/>
      </c>
      <c r="AQ77" s="26"/>
      <c r="AR77" s="27"/>
    </row>
    <row r="78" spans="2:44" s="74" customFormat="1" ht="16.75" customHeight="1" x14ac:dyDescent="0.2">
      <c r="B78" s="30"/>
      <c r="C78" s="15"/>
      <c r="D78" s="31"/>
      <c r="E78" s="28"/>
      <c r="F78" s="20"/>
      <c r="G78" s="18"/>
      <c r="H78" s="19">
        <f>TabelAKPLW686[[#This Row],[BUDGET]]-TabelAKPLW686[[#This Row],[CONTRACT
BEDRAG]]</f>
        <v>0</v>
      </c>
      <c r="I78" s="19"/>
      <c r="J78" s="15"/>
      <c r="K78" s="22"/>
      <c r="L78" s="29" t="str">
        <f>IF(TabelAKPLW686[[#This Row],[AANVANG]]="","",WORKDAY(TabelAKPLW686[[#This Row],[PLAN
behoeften]],-5*TabelAKPLW686[[#This Row],[weken
overleg]],TBLkalender[#Data]))</f>
        <v/>
      </c>
      <c r="M78" s="23"/>
      <c r="N78" s="40">
        <f>1</f>
        <v>1</v>
      </c>
      <c r="O78" s="29" t="str">
        <f>IF(TabelAKPLW686[[#This Row],[AANVANG]]="","",WORKDAY(TabelAKPLW686[[#This Row],[PLAN 
verzenden]],-5*TabelAKPLW686[[#This Row],[weken 
prijsvraag]],TBLkalender[#Data]))</f>
        <v/>
      </c>
      <c r="P78" s="23"/>
      <c r="Q78" s="40">
        <f>1</f>
        <v>1</v>
      </c>
      <c r="R78" s="23" t="str">
        <f>IF(TabelAKPLW686[[#This Row],[AANVANG]]="","",WORKDAY(TabelAKPLW686[[#This Row],[PLAN
offerte]],-5*TabelAKPLW686[[#This Row],[weken 
offerte]],TBLkalender[#Data]))</f>
        <v/>
      </c>
      <c r="S78" s="23"/>
      <c r="T78" s="40">
        <f>3</f>
        <v>3</v>
      </c>
      <c r="U78" s="23" t="str">
        <f>IF(TabelAKPLW686[[#This Row],[AANVANG]]="","",WORKDAY(TabelAKPLW686[[#This Row],[PLAN
SELECTIE]],-5*TabelAKPLW686[[#This Row],[weken 
vergelijk]],TBLkalender[#Data]))</f>
        <v/>
      </c>
      <c r="V78" s="23"/>
      <c r="W78" s="40">
        <f>4</f>
        <v>4</v>
      </c>
      <c r="X78" s="23" t="str">
        <f>IF(TabelAKPLW686[[#This Row],[AANVANG]]="","",WORKDAY(TabelAKPLW686[[#This Row],[PLAN
KEUZE]],-5*TabelAKPLW686[[#This Row],[weken 
onderh.]],TBLkalender[#Data]))</f>
        <v/>
      </c>
      <c r="Y78" s="24"/>
      <c r="Z78" s="40">
        <f>2</f>
        <v>2</v>
      </c>
      <c r="AA78" s="23" t="str">
        <f>IF(TabelAKPLW686[[#This Row],[AANVANG]]="","",WORKDAY(TabelAKPLW686[[#This Row],[PLAN
OUT]],-5*TabelAKPLW686[[#This Row],[weken 
opmaak]],TBLkalender[#Data]))</f>
        <v/>
      </c>
      <c r="AB78" s="23"/>
      <c r="AC78" s="42">
        <f>1</f>
        <v>1</v>
      </c>
      <c r="AD78" s="23" t="str">
        <f>IF(TabelAKPLW686[[#This Row],[AANVANG]]="","",WORKDAY(TabelAKPLW686[[#This Row],[PLAN
CONTR]],-5*TabelAKPLW686[[#This Row],[weken 
ondert.]],TBLkalender[#Data]))</f>
        <v/>
      </c>
      <c r="AE78" s="23"/>
      <c r="AF78" s="42">
        <f>2</f>
        <v>2</v>
      </c>
      <c r="AG78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78" s="26"/>
      <c r="AI78" s="48">
        <v>2</v>
      </c>
      <c r="AJ78" s="49">
        <v>4</v>
      </c>
      <c r="AK78" s="50">
        <v>12</v>
      </c>
      <c r="AL78" s="51"/>
      <c r="AM78" s="52" t="s">
        <v>1</v>
      </c>
      <c r="AN78" s="53"/>
      <c r="AO78" s="25">
        <f>2</f>
        <v>2</v>
      </c>
      <c r="AP78" s="23" t="str">
        <f>IF(TabelAKPLW686[[#This Row],[EINDE]]="","",TabelAKPLW686[[#This Row],[EINDE]]+7*(TabelAKPLW686[[#This Row],[weken 
evaluatie]]))</f>
        <v/>
      </c>
      <c r="AQ78" s="26"/>
      <c r="AR78" s="27"/>
    </row>
    <row r="79" spans="2:44" s="74" customFormat="1" ht="16.75" customHeight="1" x14ac:dyDescent="0.2">
      <c r="B79" s="30"/>
      <c r="C79" s="15"/>
      <c r="D79" s="31"/>
      <c r="E79" s="28"/>
      <c r="F79" s="20"/>
      <c r="G79" s="18"/>
      <c r="H79" s="19">
        <f>TabelAKPLW686[[#This Row],[BUDGET]]-TabelAKPLW686[[#This Row],[CONTRACT
BEDRAG]]</f>
        <v>0</v>
      </c>
      <c r="I79" s="19"/>
      <c r="J79" s="15"/>
      <c r="K79" s="22"/>
      <c r="L79" s="29" t="str">
        <f>IF(TabelAKPLW686[[#This Row],[AANVANG]]="","",WORKDAY(TabelAKPLW686[[#This Row],[PLAN
behoeften]],-5*TabelAKPLW686[[#This Row],[weken
overleg]],TBLkalender[#Data]))</f>
        <v/>
      </c>
      <c r="M79" s="23"/>
      <c r="N79" s="40">
        <f>1</f>
        <v>1</v>
      </c>
      <c r="O79" s="29" t="str">
        <f>IF(TabelAKPLW686[[#This Row],[AANVANG]]="","",WORKDAY(TabelAKPLW686[[#This Row],[PLAN 
verzenden]],-5*TabelAKPLW686[[#This Row],[weken 
prijsvraag]],TBLkalender[#Data]))</f>
        <v/>
      </c>
      <c r="P79" s="23"/>
      <c r="Q79" s="40">
        <f>1</f>
        <v>1</v>
      </c>
      <c r="R79" s="23" t="str">
        <f>IF(TabelAKPLW686[[#This Row],[AANVANG]]="","",WORKDAY(TabelAKPLW686[[#This Row],[PLAN
offerte]],-5*TabelAKPLW686[[#This Row],[weken 
offerte]],TBLkalender[#Data]))</f>
        <v/>
      </c>
      <c r="S79" s="23"/>
      <c r="T79" s="40">
        <f>3</f>
        <v>3</v>
      </c>
      <c r="U79" s="23" t="str">
        <f>IF(TabelAKPLW686[[#This Row],[AANVANG]]="","",WORKDAY(TabelAKPLW686[[#This Row],[PLAN
SELECTIE]],-5*TabelAKPLW686[[#This Row],[weken 
vergelijk]],TBLkalender[#Data]))</f>
        <v/>
      </c>
      <c r="V79" s="23"/>
      <c r="W79" s="40">
        <f>4</f>
        <v>4</v>
      </c>
      <c r="X79" s="23" t="str">
        <f>IF(TabelAKPLW686[[#This Row],[AANVANG]]="","",WORKDAY(TabelAKPLW686[[#This Row],[PLAN
KEUZE]],-5*TabelAKPLW686[[#This Row],[weken 
onderh.]],TBLkalender[#Data]))</f>
        <v/>
      </c>
      <c r="Y79" s="24"/>
      <c r="Z79" s="40">
        <f>2</f>
        <v>2</v>
      </c>
      <c r="AA79" s="23" t="str">
        <f>IF(TabelAKPLW686[[#This Row],[AANVANG]]="","",WORKDAY(TabelAKPLW686[[#This Row],[PLAN
OUT]],-5*TabelAKPLW686[[#This Row],[weken 
opmaak]],TBLkalender[#Data]))</f>
        <v/>
      </c>
      <c r="AB79" s="23"/>
      <c r="AC79" s="42">
        <f>1</f>
        <v>1</v>
      </c>
      <c r="AD79" s="23" t="str">
        <f>IF(TabelAKPLW686[[#This Row],[AANVANG]]="","",WORKDAY(TabelAKPLW686[[#This Row],[PLAN
CONTR]],-5*TabelAKPLW686[[#This Row],[weken 
ondert.]],TBLkalender[#Data]))</f>
        <v/>
      </c>
      <c r="AE79" s="23"/>
      <c r="AF79" s="42">
        <f>2</f>
        <v>2</v>
      </c>
      <c r="AG79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79" s="26"/>
      <c r="AI79" s="48">
        <v>2</v>
      </c>
      <c r="AJ79" s="49">
        <v>4</v>
      </c>
      <c r="AK79" s="50">
        <v>12</v>
      </c>
      <c r="AL79" s="51"/>
      <c r="AM79" s="52" t="s">
        <v>1</v>
      </c>
      <c r="AN79" s="53"/>
      <c r="AO79" s="25">
        <f>2</f>
        <v>2</v>
      </c>
      <c r="AP79" s="23" t="str">
        <f>IF(TabelAKPLW686[[#This Row],[EINDE]]="","",TabelAKPLW686[[#This Row],[EINDE]]+7*(TabelAKPLW686[[#This Row],[weken 
evaluatie]]))</f>
        <v/>
      </c>
      <c r="AQ79" s="26"/>
      <c r="AR79" s="27"/>
    </row>
    <row r="80" spans="2:44" s="74" customFormat="1" ht="16.75" customHeight="1" x14ac:dyDescent="0.2">
      <c r="B80" s="30"/>
      <c r="C80" s="15"/>
      <c r="D80" s="31"/>
      <c r="E80" s="28"/>
      <c r="F80" s="20"/>
      <c r="G80" s="18"/>
      <c r="H80" s="19">
        <f>TabelAKPLW686[[#This Row],[BUDGET]]-TabelAKPLW686[[#This Row],[CONTRACT
BEDRAG]]</f>
        <v>0</v>
      </c>
      <c r="I80" s="19"/>
      <c r="J80" s="15"/>
      <c r="K80" s="22"/>
      <c r="L80" s="29" t="str">
        <f>IF(TabelAKPLW686[[#This Row],[AANVANG]]="","",WORKDAY(TabelAKPLW686[[#This Row],[PLAN
behoeften]],-5*TabelAKPLW686[[#This Row],[weken
overleg]],TBLkalender[#Data]))</f>
        <v/>
      </c>
      <c r="M80" s="23"/>
      <c r="N80" s="40">
        <f>1</f>
        <v>1</v>
      </c>
      <c r="O80" s="29" t="str">
        <f>IF(TabelAKPLW686[[#This Row],[AANVANG]]="","",WORKDAY(TabelAKPLW686[[#This Row],[PLAN 
verzenden]],-5*TabelAKPLW686[[#This Row],[weken 
prijsvraag]],TBLkalender[#Data]))</f>
        <v/>
      </c>
      <c r="P80" s="23"/>
      <c r="Q80" s="40">
        <f>1</f>
        <v>1</v>
      </c>
      <c r="R80" s="23" t="str">
        <f>IF(TabelAKPLW686[[#This Row],[AANVANG]]="","",WORKDAY(TabelAKPLW686[[#This Row],[PLAN
offerte]],-5*TabelAKPLW686[[#This Row],[weken 
offerte]],TBLkalender[#Data]))</f>
        <v/>
      </c>
      <c r="S80" s="23"/>
      <c r="T80" s="40">
        <f>3</f>
        <v>3</v>
      </c>
      <c r="U80" s="23" t="str">
        <f>IF(TabelAKPLW686[[#This Row],[AANVANG]]="","",WORKDAY(TabelAKPLW686[[#This Row],[PLAN
SELECTIE]],-5*TabelAKPLW686[[#This Row],[weken 
vergelijk]],TBLkalender[#Data]))</f>
        <v/>
      </c>
      <c r="V80" s="23"/>
      <c r="W80" s="40">
        <f>4</f>
        <v>4</v>
      </c>
      <c r="X80" s="23" t="str">
        <f>IF(TabelAKPLW686[[#This Row],[AANVANG]]="","",WORKDAY(TabelAKPLW686[[#This Row],[PLAN
KEUZE]],-5*TabelAKPLW686[[#This Row],[weken 
onderh.]],TBLkalender[#Data]))</f>
        <v/>
      </c>
      <c r="Y80" s="24"/>
      <c r="Z80" s="40">
        <f>2</f>
        <v>2</v>
      </c>
      <c r="AA80" s="23" t="str">
        <f>IF(TabelAKPLW686[[#This Row],[AANVANG]]="","",WORKDAY(TabelAKPLW686[[#This Row],[PLAN
OUT]],-5*TabelAKPLW686[[#This Row],[weken 
opmaak]],TBLkalender[#Data]))</f>
        <v/>
      </c>
      <c r="AB80" s="23"/>
      <c r="AC80" s="42">
        <f>1</f>
        <v>1</v>
      </c>
      <c r="AD80" s="23" t="str">
        <f>IF(TabelAKPLW686[[#This Row],[AANVANG]]="","",WORKDAY(TabelAKPLW686[[#This Row],[PLAN
CONTR]],-5*TabelAKPLW686[[#This Row],[weken 
ondert.]],TBLkalender[#Data]))</f>
        <v/>
      </c>
      <c r="AE80" s="23"/>
      <c r="AF80" s="42">
        <f>2</f>
        <v>2</v>
      </c>
      <c r="AG80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80" s="26"/>
      <c r="AI80" s="48">
        <v>2</v>
      </c>
      <c r="AJ80" s="49">
        <v>4</v>
      </c>
      <c r="AK80" s="50">
        <v>12</v>
      </c>
      <c r="AL80" s="51"/>
      <c r="AM80" s="52" t="s">
        <v>1</v>
      </c>
      <c r="AN80" s="53"/>
      <c r="AO80" s="25">
        <f>2</f>
        <v>2</v>
      </c>
      <c r="AP80" s="23" t="str">
        <f>IF(TabelAKPLW686[[#This Row],[EINDE]]="","",TabelAKPLW686[[#This Row],[EINDE]]+7*(TabelAKPLW686[[#This Row],[weken 
evaluatie]]))</f>
        <v/>
      </c>
      <c r="AQ80" s="26"/>
      <c r="AR80" s="27"/>
    </row>
    <row r="81" spans="2:45" s="74" customFormat="1" ht="16.75" customHeight="1" x14ac:dyDescent="0.2">
      <c r="B81" s="30"/>
      <c r="C81" s="15"/>
      <c r="D81" s="31"/>
      <c r="E81" s="28"/>
      <c r="F81" s="20"/>
      <c r="G81" s="18"/>
      <c r="H81" s="19">
        <f>TabelAKPLW686[[#This Row],[BUDGET]]-TabelAKPLW686[[#This Row],[CONTRACT
BEDRAG]]</f>
        <v>0</v>
      </c>
      <c r="I81" s="19"/>
      <c r="J81" s="15"/>
      <c r="K81" s="22"/>
      <c r="L81" s="29" t="str">
        <f>IF(TabelAKPLW686[[#This Row],[AANVANG]]="","",WORKDAY(TabelAKPLW686[[#This Row],[PLAN
behoeften]],-5*TabelAKPLW686[[#This Row],[weken
overleg]],TBLkalender[#Data]))</f>
        <v/>
      </c>
      <c r="M81" s="23"/>
      <c r="N81" s="40">
        <f>1</f>
        <v>1</v>
      </c>
      <c r="O81" s="29" t="str">
        <f>IF(TabelAKPLW686[[#This Row],[AANVANG]]="","",WORKDAY(TabelAKPLW686[[#This Row],[PLAN 
verzenden]],-5*TabelAKPLW686[[#This Row],[weken 
prijsvraag]],TBLkalender[#Data]))</f>
        <v/>
      </c>
      <c r="P81" s="23"/>
      <c r="Q81" s="40">
        <f>1</f>
        <v>1</v>
      </c>
      <c r="R81" s="23" t="str">
        <f>IF(TabelAKPLW686[[#This Row],[AANVANG]]="","",WORKDAY(TabelAKPLW686[[#This Row],[PLAN
offerte]],-5*TabelAKPLW686[[#This Row],[weken 
offerte]],TBLkalender[#Data]))</f>
        <v/>
      </c>
      <c r="S81" s="23"/>
      <c r="T81" s="40">
        <f>3</f>
        <v>3</v>
      </c>
      <c r="U81" s="23" t="str">
        <f>IF(TabelAKPLW686[[#This Row],[AANVANG]]="","",WORKDAY(TabelAKPLW686[[#This Row],[PLAN
SELECTIE]],-5*TabelAKPLW686[[#This Row],[weken 
vergelijk]],TBLkalender[#Data]))</f>
        <v/>
      </c>
      <c r="V81" s="23"/>
      <c r="W81" s="40">
        <f>4</f>
        <v>4</v>
      </c>
      <c r="X81" s="23" t="str">
        <f>IF(TabelAKPLW686[[#This Row],[AANVANG]]="","",WORKDAY(TabelAKPLW686[[#This Row],[PLAN
KEUZE]],-5*TabelAKPLW686[[#This Row],[weken 
onderh.]],TBLkalender[#Data]))</f>
        <v/>
      </c>
      <c r="Y81" s="24"/>
      <c r="Z81" s="40">
        <f>2</f>
        <v>2</v>
      </c>
      <c r="AA81" s="23" t="str">
        <f>IF(TabelAKPLW686[[#This Row],[AANVANG]]="","",WORKDAY(TabelAKPLW686[[#This Row],[PLAN
OUT]],-5*TabelAKPLW686[[#This Row],[weken 
opmaak]],TBLkalender[#Data]))</f>
        <v/>
      </c>
      <c r="AB81" s="23"/>
      <c r="AC81" s="42">
        <f>1</f>
        <v>1</v>
      </c>
      <c r="AD81" s="23" t="str">
        <f>IF(TabelAKPLW686[[#This Row],[AANVANG]]="","",WORKDAY(TabelAKPLW686[[#This Row],[PLAN
CONTR]],-5*TabelAKPLW686[[#This Row],[weken 
ondert.]],TBLkalender[#Data]))</f>
        <v/>
      </c>
      <c r="AE81" s="23"/>
      <c r="AF81" s="42">
        <f>2</f>
        <v>2</v>
      </c>
      <c r="AG81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81" s="26"/>
      <c r="AI81" s="48">
        <v>2</v>
      </c>
      <c r="AJ81" s="49">
        <v>4</v>
      </c>
      <c r="AK81" s="50">
        <v>12</v>
      </c>
      <c r="AL81" s="51"/>
      <c r="AM81" s="52" t="s">
        <v>1</v>
      </c>
      <c r="AN81" s="53"/>
      <c r="AO81" s="25">
        <f>2</f>
        <v>2</v>
      </c>
      <c r="AP81" s="23" t="str">
        <f>IF(TabelAKPLW686[[#This Row],[EINDE]]="","",TabelAKPLW686[[#This Row],[EINDE]]+7*(TabelAKPLW686[[#This Row],[weken 
evaluatie]]))</f>
        <v/>
      </c>
      <c r="AQ81" s="26"/>
      <c r="AR81" s="27"/>
    </row>
    <row r="82" spans="2:45" s="74" customFormat="1" ht="16.75" customHeight="1" x14ac:dyDescent="0.2">
      <c r="B82" s="30"/>
      <c r="C82" s="15"/>
      <c r="D82" s="31"/>
      <c r="E82" s="28"/>
      <c r="F82" s="20"/>
      <c r="G82" s="31"/>
      <c r="H82" s="19">
        <f>TabelAKPLW686[[#This Row],[BUDGET]]-TabelAKPLW686[[#This Row],[CONTRACT
BEDRAG]]</f>
        <v>0</v>
      </c>
      <c r="I82" s="19"/>
      <c r="J82" s="15"/>
      <c r="K82" s="22"/>
      <c r="L82" s="29" t="str">
        <f>IF(TabelAKPLW686[[#This Row],[AANVANG]]="","",WORKDAY(TabelAKPLW686[[#This Row],[PLAN
behoeften]],-5*TabelAKPLW686[[#This Row],[weken
overleg]],TBLkalender[#Data]))</f>
        <v/>
      </c>
      <c r="M82" s="23"/>
      <c r="N82" s="40">
        <f>1</f>
        <v>1</v>
      </c>
      <c r="O82" s="29" t="str">
        <f>IF(TabelAKPLW686[[#This Row],[AANVANG]]="","",WORKDAY(TabelAKPLW686[[#This Row],[PLAN 
verzenden]],-5*TabelAKPLW686[[#This Row],[weken 
prijsvraag]],TBLkalender[#Data]))</f>
        <v/>
      </c>
      <c r="P82" s="23"/>
      <c r="Q82" s="40">
        <f>1</f>
        <v>1</v>
      </c>
      <c r="R82" s="23" t="str">
        <f>IF(TabelAKPLW686[[#This Row],[AANVANG]]="","",WORKDAY(TabelAKPLW686[[#This Row],[PLAN
offerte]],-5*TabelAKPLW686[[#This Row],[weken 
offerte]],TBLkalender[#Data]))</f>
        <v/>
      </c>
      <c r="S82" s="23"/>
      <c r="T82" s="40">
        <f>3</f>
        <v>3</v>
      </c>
      <c r="U82" s="23" t="str">
        <f>IF(TabelAKPLW686[[#This Row],[AANVANG]]="","",WORKDAY(TabelAKPLW686[[#This Row],[PLAN
SELECTIE]],-5*TabelAKPLW686[[#This Row],[weken 
vergelijk]],TBLkalender[#Data]))</f>
        <v/>
      </c>
      <c r="V82" s="23"/>
      <c r="W82" s="40">
        <f>4</f>
        <v>4</v>
      </c>
      <c r="X82" s="23" t="str">
        <f>IF(TabelAKPLW686[[#This Row],[AANVANG]]="","",WORKDAY(TabelAKPLW686[[#This Row],[PLAN
KEUZE]],-5*TabelAKPLW686[[#This Row],[weken 
onderh.]],TBLkalender[#Data]))</f>
        <v/>
      </c>
      <c r="Y82" s="24"/>
      <c r="Z82" s="40">
        <f>2</f>
        <v>2</v>
      </c>
      <c r="AA82" s="23" t="str">
        <f>IF(TabelAKPLW686[[#This Row],[AANVANG]]="","",WORKDAY(TabelAKPLW686[[#This Row],[PLAN
OUT]],-5*TabelAKPLW686[[#This Row],[weken 
opmaak]],TBLkalender[#Data]))</f>
        <v/>
      </c>
      <c r="AB82" s="23"/>
      <c r="AC82" s="42">
        <f>1</f>
        <v>1</v>
      </c>
      <c r="AD82" s="23" t="str">
        <f>IF(TabelAKPLW686[[#This Row],[AANVANG]]="","",WORKDAY(TabelAKPLW686[[#This Row],[PLAN
CONTR]],-5*TabelAKPLW686[[#This Row],[weken 
ondert.]],TBLkalender[#Data]))</f>
        <v/>
      </c>
      <c r="AE82" s="23"/>
      <c r="AF82" s="42">
        <f>2</f>
        <v>2</v>
      </c>
      <c r="AG82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82" s="26"/>
      <c r="AI82" s="48">
        <v>2</v>
      </c>
      <c r="AJ82" s="49">
        <v>4</v>
      </c>
      <c r="AK82" s="50">
        <v>12</v>
      </c>
      <c r="AL82" s="51"/>
      <c r="AM82" s="52" t="s">
        <v>1</v>
      </c>
      <c r="AN82" s="53"/>
      <c r="AO82" s="25">
        <f>2</f>
        <v>2</v>
      </c>
      <c r="AP82" s="23" t="str">
        <f>IF(TabelAKPLW686[[#This Row],[EINDE]]="","",TabelAKPLW686[[#This Row],[EINDE]]+7*(TabelAKPLW686[[#This Row],[weken 
evaluatie]]))</f>
        <v/>
      </c>
      <c r="AQ82" s="26"/>
      <c r="AR82" s="27"/>
    </row>
    <row r="83" spans="2:45" s="74" customFormat="1" ht="16.75" customHeight="1" x14ac:dyDescent="0.2">
      <c r="B83" s="30"/>
      <c r="C83" s="15"/>
      <c r="D83" s="31"/>
      <c r="E83" s="28"/>
      <c r="F83" s="20"/>
      <c r="G83" s="18"/>
      <c r="H83" s="19">
        <f>TabelAKPLW686[[#This Row],[BUDGET]]-TabelAKPLW686[[#This Row],[CONTRACT
BEDRAG]]</f>
        <v>0</v>
      </c>
      <c r="I83" s="19"/>
      <c r="J83" s="15"/>
      <c r="K83" s="22"/>
      <c r="L83" s="29" t="str">
        <f>IF(TabelAKPLW686[[#This Row],[AANVANG]]="","",WORKDAY(TabelAKPLW686[[#This Row],[PLAN
behoeften]],-5*TabelAKPLW686[[#This Row],[weken
overleg]],TBLkalender[#Data]))</f>
        <v/>
      </c>
      <c r="M83" s="23"/>
      <c r="N83" s="40">
        <f>1</f>
        <v>1</v>
      </c>
      <c r="O83" s="29" t="str">
        <f>IF(TabelAKPLW686[[#This Row],[AANVANG]]="","",WORKDAY(TabelAKPLW686[[#This Row],[PLAN 
verzenden]],-5*TabelAKPLW686[[#This Row],[weken 
prijsvraag]],TBLkalender[#Data]))</f>
        <v/>
      </c>
      <c r="P83" s="23"/>
      <c r="Q83" s="40">
        <f>1</f>
        <v>1</v>
      </c>
      <c r="R83" s="23" t="str">
        <f>IF(TabelAKPLW686[[#This Row],[AANVANG]]="","",WORKDAY(TabelAKPLW686[[#This Row],[PLAN
offerte]],-5*TabelAKPLW686[[#This Row],[weken 
offerte]],TBLkalender[#Data]))</f>
        <v/>
      </c>
      <c r="S83" s="23"/>
      <c r="T83" s="40">
        <f>3</f>
        <v>3</v>
      </c>
      <c r="U83" s="23" t="str">
        <f>IF(TabelAKPLW686[[#This Row],[AANVANG]]="","",WORKDAY(TabelAKPLW686[[#This Row],[PLAN
SELECTIE]],-5*TabelAKPLW686[[#This Row],[weken 
vergelijk]],TBLkalender[#Data]))</f>
        <v/>
      </c>
      <c r="V83" s="23"/>
      <c r="W83" s="40">
        <f>4</f>
        <v>4</v>
      </c>
      <c r="X83" s="23" t="str">
        <f>IF(TabelAKPLW686[[#This Row],[AANVANG]]="","",WORKDAY(TabelAKPLW686[[#This Row],[PLAN
KEUZE]],-5*TabelAKPLW686[[#This Row],[weken 
onderh.]],TBLkalender[#Data]))</f>
        <v/>
      </c>
      <c r="Y83" s="24"/>
      <c r="Z83" s="40">
        <f>2</f>
        <v>2</v>
      </c>
      <c r="AA83" s="23" t="str">
        <f>IF(TabelAKPLW686[[#This Row],[AANVANG]]="","",WORKDAY(TabelAKPLW686[[#This Row],[PLAN
OUT]],-5*TabelAKPLW686[[#This Row],[weken 
opmaak]],TBLkalender[#Data]))</f>
        <v/>
      </c>
      <c r="AB83" s="23"/>
      <c r="AC83" s="42">
        <f>1</f>
        <v>1</v>
      </c>
      <c r="AD83" s="23" t="str">
        <f>IF(TabelAKPLW686[[#This Row],[AANVANG]]="","",WORKDAY(TabelAKPLW686[[#This Row],[PLAN
CONTR]],-5*TabelAKPLW686[[#This Row],[weken 
ondert.]],TBLkalender[#Data]))</f>
        <v/>
      </c>
      <c r="AE83" s="23"/>
      <c r="AF83" s="42">
        <f>2</f>
        <v>2</v>
      </c>
      <c r="AG83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83" s="26"/>
      <c r="AI83" s="48">
        <v>2</v>
      </c>
      <c r="AJ83" s="49">
        <v>4</v>
      </c>
      <c r="AK83" s="50">
        <v>12</v>
      </c>
      <c r="AL83" s="51"/>
      <c r="AM83" s="52" t="s">
        <v>1</v>
      </c>
      <c r="AN83" s="53"/>
      <c r="AO83" s="25">
        <f>2</f>
        <v>2</v>
      </c>
      <c r="AP83" s="23" t="str">
        <f>IF(TabelAKPLW686[[#This Row],[EINDE]]="","",TabelAKPLW686[[#This Row],[EINDE]]+7*(TabelAKPLW686[[#This Row],[weken 
evaluatie]]))</f>
        <v/>
      </c>
      <c r="AQ83" s="26"/>
      <c r="AR83" s="27"/>
    </row>
    <row r="84" spans="2:45" s="74" customFormat="1" ht="16.75" customHeight="1" x14ac:dyDescent="0.2">
      <c r="B84" s="30"/>
      <c r="C84" s="15"/>
      <c r="D84" s="31"/>
      <c r="E84" s="28"/>
      <c r="F84" s="20"/>
      <c r="G84" s="18"/>
      <c r="H84" s="19">
        <f>TabelAKPLW686[[#This Row],[BUDGET]]-TabelAKPLW686[[#This Row],[CONTRACT
BEDRAG]]</f>
        <v>0</v>
      </c>
      <c r="I84" s="19"/>
      <c r="J84" s="15"/>
      <c r="K84" s="22"/>
      <c r="L84" s="29" t="str">
        <f>IF(TabelAKPLW686[[#This Row],[AANVANG]]="","",WORKDAY(TabelAKPLW686[[#This Row],[PLAN
behoeften]],-5*TabelAKPLW686[[#This Row],[weken
overleg]],TBLkalender[#Data]))</f>
        <v/>
      </c>
      <c r="M84" s="23"/>
      <c r="N84" s="40">
        <f>1</f>
        <v>1</v>
      </c>
      <c r="O84" s="29" t="str">
        <f>IF(TabelAKPLW686[[#This Row],[AANVANG]]="","",WORKDAY(TabelAKPLW686[[#This Row],[PLAN 
verzenden]],-5*TabelAKPLW686[[#This Row],[weken 
prijsvraag]],TBLkalender[#Data]))</f>
        <v/>
      </c>
      <c r="P84" s="23"/>
      <c r="Q84" s="40">
        <f>1</f>
        <v>1</v>
      </c>
      <c r="R84" s="23" t="str">
        <f>IF(TabelAKPLW686[[#This Row],[AANVANG]]="","",WORKDAY(TabelAKPLW686[[#This Row],[PLAN
offerte]],-5*TabelAKPLW686[[#This Row],[weken 
offerte]],TBLkalender[#Data]))</f>
        <v/>
      </c>
      <c r="S84" s="23"/>
      <c r="T84" s="40">
        <f>3</f>
        <v>3</v>
      </c>
      <c r="U84" s="23" t="str">
        <f>IF(TabelAKPLW686[[#This Row],[AANVANG]]="","",WORKDAY(TabelAKPLW686[[#This Row],[PLAN
SELECTIE]],-5*TabelAKPLW686[[#This Row],[weken 
vergelijk]],TBLkalender[#Data]))</f>
        <v/>
      </c>
      <c r="V84" s="23"/>
      <c r="W84" s="40">
        <f>4</f>
        <v>4</v>
      </c>
      <c r="X84" s="23" t="str">
        <f>IF(TabelAKPLW686[[#This Row],[AANVANG]]="","",WORKDAY(TabelAKPLW686[[#This Row],[PLAN
KEUZE]],-5*TabelAKPLW686[[#This Row],[weken 
onderh.]],TBLkalender[#Data]))</f>
        <v/>
      </c>
      <c r="Y84" s="24"/>
      <c r="Z84" s="40">
        <f>2</f>
        <v>2</v>
      </c>
      <c r="AA84" s="23" t="str">
        <f>IF(TabelAKPLW686[[#This Row],[AANVANG]]="","",WORKDAY(TabelAKPLW686[[#This Row],[PLAN
OUT]],-5*TabelAKPLW686[[#This Row],[weken 
opmaak]],TBLkalender[#Data]))</f>
        <v/>
      </c>
      <c r="AB84" s="23"/>
      <c r="AC84" s="42">
        <f>1</f>
        <v>1</v>
      </c>
      <c r="AD84" s="23" t="str">
        <f>IF(TabelAKPLW686[[#This Row],[AANVANG]]="","",WORKDAY(TabelAKPLW686[[#This Row],[PLAN
CONTR]],-5*TabelAKPLW686[[#This Row],[weken 
ondert.]],TBLkalender[#Data]))</f>
        <v/>
      </c>
      <c r="AE84" s="23"/>
      <c r="AF84" s="42">
        <f>2</f>
        <v>2</v>
      </c>
      <c r="AG84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84" s="26"/>
      <c r="AI84" s="48">
        <v>2</v>
      </c>
      <c r="AJ84" s="49">
        <v>4</v>
      </c>
      <c r="AK84" s="50">
        <v>12</v>
      </c>
      <c r="AL84" s="51"/>
      <c r="AM84" s="52" t="s">
        <v>1</v>
      </c>
      <c r="AN84" s="53"/>
      <c r="AO84" s="25">
        <f>2</f>
        <v>2</v>
      </c>
      <c r="AP84" s="23" t="str">
        <f>IF(TabelAKPLW686[[#This Row],[EINDE]]="","",TabelAKPLW686[[#This Row],[EINDE]]+7*(TabelAKPLW686[[#This Row],[weken 
evaluatie]]))</f>
        <v/>
      </c>
      <c r="AQ84" s="26"/>
      <c r="AR84" s="27"/>
    </row>
    <row r="85" spans="2:45" s="74" customFormat="1" ht="16.75" customHeight="1" x14ac:dyDescent="0.2">
      <c r="B85" s="30"/>
      <c r="C85" s="15"/>
      <c r="D85" s="31"/>
      <c r="E85" s="28"/>
      <c r="F85" s="20"/>
      <c r="G85" s="18"/>
      <c r="H85" s="19">
        <f>TabelAKPLW686[[#This Row],[BUDGET]]-TabelAKPLW686[[#This Row],[CONTRACT
BEDRAG]]</f>
        <v>0</v>
      </c>
      <c r="I85" s="19"/>
      <c r="J85" s="15"/>
      <c r="K85" s="22"/>
      <c r="L85" s="29" t="str">
        <f>IF(TabelAKPLW686[[#This Row],[AANVANG]]="","",WORKDAY(TabelAKPLW686[[#This Row],[PLAN
behoeften]],-5*TabelAKPLW686[[#This Row],[weken
overleg]],TBLkalender[#Data]))</f>
        <v/>
      </c>
      <c r="M85" s="23"/>
      <c r="N85" s="40">
        <f>1</f>
        <v>1</v>
      </c>
      <c r="O85" s="29" t="str">
        <f>IF(TabelAKPLW686[[#This Row],[AANVANG]]="","",WORKDAY(TabelAKPLW686[[#This Row],[PLAN 
verzenden]],-5*TabelAKPLW686[[#This Row],[weken 
prijsvraag]],TBLkalender[#Data]))</f>
        <v/>
      </c>
      <c r="P85" s="23"/>
      <c r="Q85" s="40">
        <f>1</f>
        <v>1</v>
      </c>
      <c r="R85" s="23" t="str">
        <f>IF(TabelAKPLW686[[#This Row],[AANVANG]]="","",WORKDAY(TabelAKPLW686[[#This Row],[PLAN
offerte]],-5*TabelAKPLW686[[#This Row],[weken 
offerte]],TBLkalender[#Data]))</f>
        <v/>
      </c>
      <c r="S85" s="23"/>
      <c r="T85" s="40">
        <f>3</f>
        <v>3</v>
      </c>
      <c r="U85" s="23" t="str">
        <f>IF(TabelAKPLW686[[#This Row],[AANVANG]]="","",WORKDAY(TabelAKPLW686[[#This Row],[PLAN
SELECTIE]],-5*TabelAKPLW686[[#This Row],[weken 
vergelijk]],TBLkalender[#Data]))</f>
        <v/>
      </c>
      <c r="V85" s="23"/>
      <c r="W85" s="40">
        <f>4</f>
        <v>4</v>
      </c>
      <c r="X85" s="23" t="str">
        <f>IF(TabelAKPLW686[[#This Row],[AANVANG]]="","",WORKDAY(TabelAKPLW686[[#This Row],[PLAN
KEUZE]],-5*TabelAKPLW686[[#This Row],[weken 
onderh.]],TBLkalender[#Data]))</f>
        <v/>
      </c>
      <c r="Y85" s="24"/>
      <c r="Z85" s="40">
        <f>2</f>
        <v>2</v>
      </c>
      <c r="AA85" s="23" t="str">
        <f>IF(TabelAKPLW686[[#This Row],[AANVANG]]="","",WORKDAY(TabelAKPLW686[[#This Row],[PLAN
OUT]],-5*TabelAKPLW686[[#This Row],[weken 
opmaak]],TBLkalender[#Data]))</f>
        <v/>
      </c>
      <c r="AB85" s="23"/>
      <c r="AC85" s="42">
        <f>1</f>
        <v>1</v>
      </c>
      <c r="AD85" s="23" t="str">
        <f>IF(TabelAKPLW686[[#This Row],[AANVANG]]="","",WORKDAY(TabelAKPLW686[[#This Row],[PLAN
CONTR]],-5*TabelAKPLW686[[#This Row],[weken 
ondert.]],TBLkalender[#Data]))</f>
        <v/>
      </c>
      <c r="AE85" s="23"/>
      <c r="AF85" s="42">
        <f>2</f>
        <v>2</v>
      </c>
      <c r="AG85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85" s="26"/>
      <c r="AI85" s="48">
        <v>2</v>
      </c>
      <c r="AJ85" s="49">
        <v>4</v>
      </c>
      <c r="AK85" s="50">
        <v>12</v>
      </c>
      <c r="AL85" s="51"/>
      <c r="AM85" s="52" t="s">
        <v>1</v>
      </c>
      <c r="AN85" s="53"/>
      <c r="AO85" s="25">
        <f>2</f>
        <v>2</v>
      </c>
      <c r="AP85" s="23" t="str">
        <f>IF(TabelAKPLW686[[#This Row],[EINDE]]="","",TabelAKPLW686[[#This Row],[EINDE]]+7*(TabelAKPLW686[[#This Row],[weken 
evaluatie]]))</f>
        <v/>
      </c>
      <c r="AQ85" s="26"/>
      <c r="AR85" s="27"/>
    </row>
    <row r="86" spans="2:45" s="74" customFormat="1" ht="16.75" customHeight="1" x14ac:dyDescent="0.2">
      <c r="B86" s="30"/>
      <c r="C86" s="15"/>
      <c r="D86" s="31"/>
      <c r="E86" s="28"/>
      <c r="F86" s="20"/>
      <c r="G86" s="18"/>
      <c r="H86" s="19">
        <f>TabelAKPLW686[[#This Row],[BUDGET]]-TabelAKPLW686[[#This Row],[CONTRACT
BEDRAG]]</f>
        <v>0</v>
      </c>
      <c r="I86" s="19"/>
      <c r="J86" s="15"/>
      <c r="K86" s="22"/>
      <c r="L86" s="29" t="str">
        <f>IF(TabelAKPLW686[[#This Row],[AANVANG]]="","",WORKDAY(TabelAKPLW686[[#This Row],[PLAN
behoeften]],-5*TabelAKPLW686[[#This Row],[weken
overleg]],TBLkalender[#Data]))</f>
        <v/>
      </c>
      <c r="M86" s="23"/>
      <c r="N86" s="40">
        <f>1</f>
        <v>1</v>
      </c>
      <c r="O86" s="29" t="str">
        <f>IF(TabelAKPLW686[[#This Row],[AANVANG]]="","",WORKDAY(TabelAKPLW686[[#This Row],[PLAN 
verzenden]],-5*TabelAKPLW686[[#This Row],[weken 
prijsvraag]],TBLkalender[#Data]))</f>
        <v/>
      </c>
      <c r="P86" s="23"/>
      <c r="Q86" s="40">
        <f>1</f>
        <v>1</v>
      </c>
      <c r="R86" s="23" t="str">
        <f>IF(TabelAKPLW686[[#This Row],[AANVANG]]="","",WORKDAY(TabelAKPLW686[[#This Row],[PLAN
offerte]],-5*TabelAKPLW686[[#This Row],[weken 
offerte]],TBLkalender[#Data]))</f>
        <v/>
      </c>
      <c r="S86" s="23"/>
      <c r="T86" s="40">
        <f>3</f>
        <v>3</v>
      </c>
      <c r="U86" s="23" t="str">
        <f>IF(TabelAKPLW686[[#This Row],[AANVANG]]="","",WORKDAY(TabelAKPLW686[[#This Row],[PLAN
SELECTIE]],-5*TabelAKPLW686[[#This Row],[weken 
vergelijk]],TBLkalender[#Data]))</f>
        <v/>
      </c>
      <c r="V86" s="23"/>
      <c r="W86" s="40">
        <f>4</f>
        <v>4</v>
      </c>
      <c r="X86" s="23" t="str">
        <f>IF(TabelAKPLW686[[#This Row],[AANVANG]]="","",WORKDAY(TabelAKPLW686[[#This Row],[PLAN
KEUZE]],-5*TabelAKPLW686[[#This Row],[weken 
onderh.]],TBLkalender[#Data]))</f>
        <v/>
      </c>
      <c r="Y86" s="24"/>
      <c r="Z86" s="40">
        <f>2</f>
        <v>2</v>
      </c>
      <c r="AA86" s="23" t="str">
        <f>IF(TabelAKPLW686[[#This Row],[AANVANG]]="","",WORKDAY(TabelAKPLW686[[#This Row],[PLAN
OUT]],-5*TabelAKPLW686[[#This Row],[weken 
opmaak]],TBLkalender[#Data]))</f>
        <v/>
      </c>
      <c r="AB86" s="23"/>
      <c r="AC86" s="42">
        <f>1</f>
        <v>1</v>
      </c>
      <c r="AD86" s="23" t="str">
        <f>IF(TabelAKPLW686[[#This Row],[AANVANG]]="","",WORKDAY(TabelAKPLW686[[#This Row],[PLAN
CONTR]],-5*TabelAKPLW686[[#This Row],[weken 
ondert.]],TBLkalender[#Data]))</f>
        <v/>
      </c>
      <c r="AE86" s="23"/>
      <c r="AF86" s="42">
        <f>2</f>
        <v>2</v>
      </c>
      <c r="AG86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86" s="26"/>
      <c r="AI86" s="48">
        <v>2</v>
      </c>
      <c r="AJ86" s="49">
        <v>4</v>
      </c>
      <c r="AK86" s="50">
        <v>12</v>
      </c>
      <c r="AL86" s="51"/>
      <c r="AM86" s="52" t="s">
        <v>1</v>
      </c>
      <c r="AN86" s="53"/>
      <c r="AO86" s="25">
        <f>2</f>
        <v>2</v>
      </c>
      <c r="AP86" s="23" t="str">
        <f>IF(TabelAKPLW686[[#This Row],[EINDE]]="","",TabelAKPLW686[[#This Row],[EINDE]]+7*(TabelAKPLW686[[#This Row],[weken 
evaluatie]]))</f>
        <v/>
      </c>
      <c r="AQ86" s="26"/>
      <c r="AR86" s="27"/>
    </row>
    <row r="87" spans="2:45" s="74" customFormat="1" ht="16.75" customHeight="1" x14ac:dyDescent="0.2">
      <c r="B87" s="30"/>
      <c r="C87" s="15"/>
      <c r="D87" s="31"/>
      <c r="E87" s="28"/>
      <c r="F87" s="20"/>
      <c r="G87" s="18"/>
      <c r="H87" s="19">
        <f>TabelAKPLW686[[#This Row],[BUDGET]]-TabelAKPLW686[[#This Row],[CONTRACT
BEDRAG]]</f>
        <v>0</v>
      </c>
      <c r="I87" s="19"/>
      <c r="J87" s="15"/>
      <c r="K87" s="22"/>
      <c r="L87" s="29" t="str">
        <f>IF(TabelAKPLW686[[#This Row],[AANVANG]]="","",WORKDAY(TabelAKPLW686[[#This Row],[PLAN
behoeften]],-5*TabelAKPLW686[[#This Row],[weken
overleg]],TBLkalender[#Data]))</f>
        <v/>
      </c>
      <c r="M87" s="23"/>
      <c r="N87" s="40">
        <f>1</f>
        <v>1</v>
      </c>
      <c r="O87" s="29" t="str">
        <f>IF(TabelAKPLW686[[#This Row],[AANVANG]]="","",WORKDAY(TabelAKPLW686[[#This Row],[PLAN 
verzenden]],-5*TabelAKPLW686[[#This Row],[weken 
prijsvraag]],TBLkalender[#Data]))</f>
        <v/>
      </c>
      <c r="P87" s="23"/>
      <c r="Q87" s="40">
        <f>1</f>
        <v>1</v>
      </c>
      <c r="R87" s="23" t="str">
        <f>IF(TabelAKPLW686[[#This Row],[AANVANG]]="","",WORKDAY(TabelAKPLW686[[#This Row],[PLAN
offerte]],-5*TabelAKPLW686[[#This Row],[weken 
offerte]],TBLkalender[#Data]))</f>
        <v/>
      </c>
      <c r="S87" s="23"/>
      <c r="T87" s="40">
        <f>3</f>
        <v>3</v>
      </c>
      <c r="U87" s="23" t="str">
        <f>IF(TabelAKPLW686[[#This Row],[AANVANG]]="","",WORKDAY(TabelAKPLW686[[#This Row],[PLAN
SELECTIE]],-5*TabelAKPLW686[[#This Row],[weken 
vergelijk]],TBLkalender[#Data]))</f>
        <v/>
      </c>
      <c r="V87" s="23"/>
      <c r="W87" s="40">
        <f>4</f>
        <v>4</v>
      </c>
      <c r="X87" s="23" t="str">
        <f>IF(TabelAKPLW686[[#This Row],[AANVANG]]="","",WORKDAY(TabelAKPLW686[[#This Row],[PLAN
KEUZE]],-5*TabelAKPLW686[[#This Row],[weken 
onderh.]],TBLkalender[#Data]))</f>
        <v/>
      </c>
      <c r="Y87" s="24"/>
      <c r="Z87" s="40">
        <f>2</f>
        <v>2</v>
      </c>
      <c r="AA87" s="23" t="str">
        <f>IF(TabelAKPLW686[[#This Row],[AANVANG]]="","",WORKDAY(TabelAKPLW686[[#This Row],[PLAN
OUT]],-5*TabelAKPLW686[[#This Row],[weken 
opmaak]],TBLkalender[#Data]))</f>
        <v/>
      </c>
      <c r="AB87" s="23"/>
      <c r="AC87" s="42">
        <f>1</f>
        <v>1</v>
      </c>
      <c r="AD87" s="23" t="str">
        <f>IF(TabelAKPLW686[[#This Row],[AANVANG]]="","",WORKDAY(TabelAKPLW686[[#This Row],[PLAN
CONTR]],-5*TabelAKPLW686[[#This Row],[weken 
ondert.]],TBLkalender[#Data]))</f>
        <v/>
      </c>
      <c r="AE87" s="23"/>
      <c r="AF87" s="42">
        <f>2</f>
        <v>2</v>
      </c>
      <c r="AG87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87" s="23"/>
      <c r="AI87" s="48">
        <v>2</v>
      </c>
      <c r="AJ87" s="49">
        <v>4</v>
      </c>
      <c r="AK87" s="50">
        <v>12</v>
      </c>
      <c r="AL87" s="51"/>
      <c r="AM87" s="52" t="s">
        <v>1</v>
      </c>
      <c r="AN87" s="53"/>
      <c r="AO87" s="25">
        <f>2</f>
        <v>2</v>
      </c>
      <c r="AP87" s="23" t="str">
        <f>IF(TabelAKPLW686[[#This Row],[EINDE]]="","",TabelAKPLW686[[#This Row],[EINDE]]+7*(TabelAKPLW686[[#This Row],[weken 
evaluatie]]))</f>
        <v/>
      </c>
      <c r="AQ87" s="26"/>
      <c r="AR87" s="27"/>
    </row>
    <row r="88" spans="2:45" s="74" customFormat="1" ht="16.75" customHeight="1" x14ac:dyDescent="0.2">
      <c r="B88" s="30"/>
      <c r="C88" s="15"/>
      <c r="D88" s="31"/>
      <c r="E88" s="28"/>
      <c r="F88" s="20"/>
      <c r="G88" s="18"/>
      <c r="H88" s="19">
        <f>TabelAKPLW686[[#This Row],[BUDGET]]-TabelAKPLW686[[#This Row],[CONTRACT
BEDRAG]]</f>
        <v>0</v>
      </c>
      <c r="I88" s="19"/>
      <c r="J88" s="15"/>
      <c r="K88" s="22"/>
      <c r="L88" s="29" t="str">
        <f>IF(TabelAKPLW686[[#This Row],[AANVANG]]="","",WORKDAY(TabelAKPLW686[[#This Row],[PLAN
behoeften]],-5*TabelAKPLW686[[#This Row],[weken
overleg]],TBLkalender[#Data]))</f>
        <v/>
      </c>
      <c r="M88" s="23"/>
      <c r="N88" s="40">
        <f>1</f>
        <v>1</v>
      </c>
      <c r="O88" s="29" t="str">
        <f>IF(TabelAKPLW686[[#This Row],[AANVANG]]="","",WORKDAY(TabelAKPLW686[[#This Row],[PLAN 
verzenden]],-5*TabelAKPLW686[[#This Row],[weken 
prijsvraag]],TBLkalender[#Data]))</f>
        <v/>
      </c>
      <c r="P88" s="23"/>
      <c r="Q88" s="40">
        <f>1</f>
        <v>1</v>
      </c>
      <c r="R88" s="23" t="str">
        <f>IF(TabelAKPLW686[[#This Row],[AANVANG]]="","",WORKDAY(TabelAKPLW686[[#This Row],[PLAN
offerte]],-5*TabelAKPLW686[[#This Row],[weken 
offerte]],TBLkalender[#Data]))</f>
        <v/>
      </c>
      <c r="S88" s="23"/>
      <c r="T88" s="40">
        <f>3</f>
        <v>3</v>
      </c>
      <c r="U88" s="23" t="str">
        <f>IF(TabelAKPLW686[[#This Row],[AANVANG]]="","",WORKDAY(TabelAKPLW686[[#This Row],[PLAN
SELECTIE]],-5*TabelAKPLW686[[#This Row],[weken 
vergelijk]],TBLkalender[#Data]))</f>
        <v/>
      </c>
      <c r="V88" s="23"/>
      <c r="W88" s="40">
        <f>4</f>
        <v>4</v>
      </c>
      <c r="X88" s="23" t="str">
        <f>IF(TabelAKPLW686[[#This Row],[AANVANG]]="","",WORKDAY(TabelAKPLW686[[#This Row],[PLAN
KEUZE]],-5*TabelAKPLW686[[#This Row],[weken 
onderh.]],TBLkalender[#Data]))</f>
        <v/>
      </c>
      <c r="Y88" s="24"/>
      <c r="Z88" s="40">
        <f>2</f>
        <v>2</v>
      </c>
      <c r="AA88" s="23" t="str">
        <f>IF(TabelAKPLW686[[#This Row],[AANVANG]]="","",WORKDAY(TabelAKPLW686[[#This Row],[PLAN
OUT]],-5*TabelAKPLW686[[#This Row],[weken 
opmaak]],TBLkalender[#Data]))</f>
        <v/>
      </c>
      <c r="AB88" s="23"/>
      <c r="AC88" s="42">
        <f>1</f>
        <v>1</v>
      </c>
      <c r="AD88" s="23" t="str">
        <f>IF(TabelAKPLW686[[#This Row],[AANVANG]]="","",WORKDAY(TabelAKPLW686[[#This Row],[PLAN
CONTR]],-5*TabelAKPLW686[[#This Row],[weken 
ondert.]],TBLkalender[#Data]))</f>
        <v/>
      </c>
      <c r="AE88" s="23"/>
      <c r="AF88" s="42">
        <f>2</f>
        <v>2</v>
      </c>
      <c r="AG88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88" s="26"/>
      <c r="AI88" s="48">
        <v>2</v>
      </c>
      <c r="AJ88" s="49">
        <v>4</v>
      </c>
      <c r="AK88" s="50">
        <v>12</v>
      </c>
      <c r="AL88" s="51"/>
      <c r="AM88" s="52" t="s">
        <v>1</v>
      </c>
      <c r="AN88" s="53"/>
      <c r="AO88" s="25">
        <f>2</f>
        <v>2</v>
      </c>
      <c r="AP88" s="23" t="str">
        <f>IF(TabelAKPLW686[[#This Row],[EINDE]]="","",TabelAKPLW686[[#This Row],[EINDE]]+7*(TabelAKPLW686[[#This Row],[weken 
evaluatie]]))</f>
        <v/>
      </c>
      <c r="AQ88" s="26"/>
      <c r="AR88" s="27"/>
    </row>
    <row r="89" spans="2:45" s="74" customFormat="1" ht="16.75" customHeight="1" x14ac:dyDescent="0.2">
      <c r="B89" s="30"/>
      <c r="C89" s="15"/>
      <c r="D89" s="31"/>
      <c r="E89" s="28"/>
      <c r="F89" s="20"/>
      <c r="G89" s="18"/>
      <c r="H89" s="19">
        <f>TabelAKPLW686[[#This Row],[BUDGET]]-TabelAKPLW686[[#This Row],[CONTRACT
BEDRAG]]</f>
        <v>0</v>
      </c>
      <c r="I89" s="19"/>
      <c r="J89" s="15"/>
      <c r="K89" s="22"/>
      <c r="L89" s="29" t="str">
        <f>IF(TabelAKPLW686[[#This Row],[AANVANG]]="","",WORKDAY(TabelAKPLW686[[#This Row],[PLAN
behoeften]],-5*TabelAKPLW686[[#This Row],[weken
overleg]],TBLkalender[#Data]))</f>
        <v/>
      </c>
      <c r="M89" s="23"/>
      <c r="N89" s="40">
        <f>1</f>
        <v>1</v>
      </c>
      <c r="O89" s="29" t="str">
        <f>IF(TabelAKPLW686[[#This Row],[AANVANG]]="","",WORKDAY(TabelAKPLW686[[#This Row],[PLAN 
verzenden]],-5*TabelAKPLW686[[#This Row],[weken 
prijsvraag]],TBLkalender[#Data]))</f>
        <v/>
      </c>
      <c r="P89" s="23"/>
      <c r="Q89" s="40">
        <f>1</f>
        <v>1</v>
      </c>
      <c r="R89" s="23" t="str">
        <f>IF(TabelAKPLW686[[#This Row],[AANVANG]]="","",WORKDAY(TabelAKPLW686[[#This Row],[PLAN
offerte]],-5*TabelAKPLW686[[#This Row],[weken 
offerte]],TBLkalender[#Data]))</f>
        <v/>
      </c>
      <c r="S89" s="23"/>
      <c r="T89" s="40">
        <f>3</f>
        <v>3</v>
      </c>
      <c r="U89" s="23" t="str">
        <f>IF(TabelAKPLW686[[#This Row],[AANVANG]]="","",WORKDAY(TabelAKPLW686[[#This Row],[PLAN
SELECTIE]],-5*TabelAKPLW686[[#This Row],[weken 
vergelijk]],TBLkalender[#Data]))</f>
        <v/>
      </c>
      <c r="V89" s="23"/>
      <c r="W89" s="40">
        <f>4</f>
        <v>4</v>
      </c>
      <c r="X89" s="23" t="str">
        <f>IF(TabelAKPLW686[[#This Row],[AANVANG]]="","",WORKDAY(TabelAKPLW686[[#This Row],[PLAN
KEUZE]],-5*TabelAKPLW686[[#This Row],[weken 
onderh.]],TBLkalender[#Data]))</f>
        <v/>
      </c>
      <c r="Y89" s="24"/>
      <c r="Z89" s="40">
        <f>2</f>
        <v>2</v>
      </c>
      <c r="AA89" s="23" t="str">
        <f>IF(TabelAKPLW686[[#This Row],[AANVANG]]="","",WORKDAY(TabelAKPLW686[[#This Row],[PLAN
OUT]],-5*TabelAKPLW686[[#This Row],[weken 
opmaak]],TBLkalender[#Data]))</f>
        <v/>
      </c>
      <c r="AB89" s="23"/>
      <c r="AC89" s="42">
        <f>1</f>
        <v>1</v>
      </c>
      <c r="AD89" s="23" t="str">
        <f>IF(TabelAKPLW686[[#This Row],[AANVANG]]="","",WORKDAY(TabelAKPLW686[[#This Row],[PLAN
CONTR]],-5*TabelAKPLW686[[#This Row],[weken 
ondert.]],TBLkalender[#Data]))</f>
        <v/>
      </c>
      <c r="AE89" s="23"/>
      <c r="AF89" s="42">
        <f>2</f>
        <v>2</v>
      </c>
      <c r="AG89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89" s="26"/>
      <c r="AI89" s="48">
        <v>2</v>
      </c>
      <c r="AJ89" s="49">
        <v>4</v>
      </c>
      <c r="AK89" s="50">
        <v>12</v>
      </c>
      <c r="AL89" s="51"/>
      <c r="AM89" s="52" t="s">
        <v>1</v>
      </c>
      <c r="AN89" s="53"/>
      <c r="AO89" s="25">
        <f>2</f>
        <v>2</v>
      </c>
      <c r="AP89" s="23" t="str">
        <f>IF(TabelAKPLW686[[#This Row],[EINDE]]="","",TabelAKPLW686[[#This Row],[EINDE]]+7*(TabelAKPLW686[[#This Row],[weken 
evaluatie]]))</f>
        <v/>
      </c>
      <c r="AQ89" s="26"/>
      <c r="AR89" s="27"/>
    </row>
    <row r="90" spans="2:45" ht="16.75" customHeight="1" x14ac:dyDescent="0.2">
      <c r="B90" s="30"/>
      <c r="C90" s="15"/>
      <c r="D90" s="31"/>
      <c r="E90" s="28"/>
      <c r="F90" s="20"/>
      <c r="G90" s="18"/>
      <c r="H90" s="19">
        <f>TabelAKPLW686[[#This Row],[BUDGET]]-TabelAKPLW686[[#This Row],[CONTRACT
BEDRAG]]</f>
        <v>0</v>
      </c>
      <c r="I90" s="19"/>
      <c r="J90" s="15"/>
      <c r="K90" s="22"/>
      <c r="L90" s="29" t="str">
        <f>IF(TabelAKPLW686[[#This Row],[AANVANG]]="","",WORKDAY(TabelAKPLW686[[#This Row],[PLAN
behoeften]],-5*TabelAKPLW686[[#This Row],[weken
overleg]],TBLkalender[#Data]))</f>
        <v/>
      </c>
      <c r="M90" s="23"/>
      <c r="N90" s="40">
        <f>1</f>
        <v>1</v>
      </c>
      <c r="O90" s="29" t="str">
        <f>IF(TabelAKPLW686[[#This Row],[AANVANG]]="","",WORKDAY(TabelAKPLW686[[#This Row],[PLAN 
verzenden]],-5*TabelAKPLW686[[#This Row],[weken 
prijsvraag]],TBLkalender[#Data]))</f>
        <v/>
      </c>
      <c r="P90" s="23"/>
      <c r="Q90" s="40">
        <f>1</f>
        <v>1</v>
      </c>
      <c r="R90" s="23" t="str">
        <f>IF(TabelAKPLW686[[#This Row],[AANVANG]]="","",WORKDAY(TabelAKPLW686[[#This Row],[PLAN
offerte]],-5*TabelAKPLW686[[#This Row],[weken 
offerte]],TBLkalender[#Data]))</f>
        <v/>
      </c>
      <c r="S90" s="23"/>
      <c r="T90" s="40">
        <f>3</f>
        <v>3</v>
      </c>
      <c r="U90" s="23" t="str">
        <f>IF(TabelAKPLW686[[#This Row],[AANVANG]]="","",WORKDAY(TabelAKPLW686[[#This Row],[PLAN
SELECTIE]],-5*TabelAKPLW686[[#This Row],[weken 
vergelijk]],TBLkalender[#Data]))</f>
        <v/>
      </c>
      <c r="V90" s="23"/>
      <c r="W90" s="40">
        <f>4</f>
        <v>4</v>
      </c>
      <c r="X90" s="23" t="str">
        <f>IF(TabelAKPLW686[[#This Row],[AANVANG]]="","",WORKDAY(TabelAKPLW686[[#This Row],[PLAN
KEUZE]],-5*TabelAKPLW686[[#This Row],[weken 
onderh.]],TBLkalender[#Data]))</f>
        <v/>
      </c>
      <c r="Y90" s="24"/>
      <c r="Z90" s="40">
        <f>2</f>
        <v>2</v>
      </c>
      <c r="AA90" s="23" t="str">
        <f>IF(TabelAKPLW686[[#This Row],[AANVANG]]="","",WORKDAY(TabelAKPLW686[[#This Row],[PLAN
OUT]],-5*TabelAKPLW686[[#This Row],[weken 
opmaak]],TBLkalender[#Data]))</f>
        <v/>
      </c>
      <c r="AB90" s="23"/>
      <c r="AC90" s="42">
        <f>1</f>
        <v>1</v>
      </c>
      <c r="AD90" s="23" t="str">
        <f>IF(TabelAKPLW686[[#This Row],[AANVANG]]="","",WORKDAY(TabelAKPLW686[[#This Row],[PLAN
CONTR]],-5*TabelAKPLW686[[#This Row],[weken 
ondert.]],TBLkalender[#Data]))</f>
        <v/>
      </c>
      <c r="AE90" s="23"/>
      <c r="AF90" s="42">
        <f>2</f>
        <v>2</v>
      </c>
      <c r="AG90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90" s="23"/>
      <c r="AI90" s="48">
        <v>2</v>
      </c>
      <c r="AJ90" s="49">
        <v>4</v>
      </c>
      <c r="AK90" s="50">
        <v>12</v>
      </c>
      <c r="AL90" s="51"/>
      <c r="AM90" s="52" t="s">
        <v>1</v>
      </c>
      <c r="AN90" s="53"/>
      <c r="AO90" s="25">
        <f>2</f>
        <v>2</v>
      </c>
      <c r="AP90" s="23" t="str">
        <f>IF(TabelAKPLW686[[#This Row],[EINDE]]="","",TabelAKPLW686[[#This Row],[EINDE]]+7*(TabelAKPLW686[[#This Row],[weken 
evaluatie]]))</f>
        <v/>
      </c>
      <c r="AQ90" s="26"/>
      <c r="AR90" s="27"/>
      <c r="AS90" s="75"/>
    </row>
    <row r="91" spans="2:45" ht="16.75" customHeight="1" x14ac:dyDescent="0.2">
      <c r="B91" s="30"/>
      <c r="C91" s="15"/>
      <c r="D91" s="31"/>
      <c r="E91" s="28"/>
      <c r="F91" s="20"/>
      <c r="G91" s="18"/>
      <c r="H91" s="19">
        <f>TabelAKPLW686[[#This Row],[BUDGET]]-TabelAKPLW686[[#This Row],[CONTRACT
BEDRAG]]</f>
        <v>0</v>
      </c>
      <c r="I91" s="19"/>
      <c r="J91" s="15"/>
      <c r="K91" s="22"/>
      <c r="L91" s="29" t="str">
        <f>IF(TabelAKPLW686[[#This Row],[AANVANG]]="","",WORKDAY(TabelAKPLW686[[#This Row],[PLAN
behoeften]],-5*TabelAKPLW686[[#This Row],[weken
overleg]],TBLkalender[#Data]))</f>
        <v/>
      </c>
      <c r="M91" s="23"/>
      <c r="N91" s="40">
        <f>1</f>
        <v>1</v>
      </c>
      <c r="O91" s="29" t="str">
        <f>IF(TabelAKPLW686[[#This Row],[AANVANG]]="","",WORKDAY(TabelAKPLW686[[#This Row],[PLAN 
verzenden]],-5*TabelAKPLW686[[#This Row],[weken 
prijsvraag]],TBLkalender[#Data]))</f>
        <v/>
      </c>
      <c r="P91" s="23"/>
      <c r="Q91" s="40">
        <f>1</f>
        <v>1</v>
      </c>
      <c r="R91" s="23" t="str">
        <f>IF(TabelAKPLW686[[#This Row],[AANVANG]]="","",WORKDAY(TabelAKPLW686[[#This Row],[PLAN
offerte]],-5*TabelAKPLW686[[#This Row],[weken 
offerte]],TBLkalender[#Data]))</f>
        <v/>
      </c>
      <c r="S91" s="23"/>
      <c r="T91" s="40">
        <f>3</f>
        <v>3</v>
      </c>
      <c r="U91" s="23" t="str">
        <f>IF(TabelAKPLW686[[#This Row],[AANVANG]]="","",WORKDAY(TabelAKPLW686[[#This Row],[PLAN
SELECTIE]],-5*TabelAKPLW686[[#This Row],[weken 
vergelijk]],TBLkalender[#Data]))</f>
        <v/>
      </c>
      <c r="V91" s="23"/>
      <c r="W91" s="40">
        <f>4</f>
        <v>4</v>
      </c>
      <c r="X91" s="23" t="str">
        <f>IF(TabelAKPLW686[[#This Row],[AANVANG]]="","",WORKDAY(TabelAKPLW686[[#This Row],[PLAN
KEUZE]],-5*TabelAKPLW686[[#This Row],[weken 
onderh.]],TBLkalender[#Data]))</f>
        <v/>
      </c>
      <c r="Y91" s="24"/>
      <c r="Z91" s="40">
        <f>2</f>
        <v>2</v>
      </c>
      <c r="AA91" s="23" t="str">
        <f>IF(TabelAKPLW686[[#This Row],[AANVANG]]="","",WORKDAY(TabelAKPLW686[[#This Row],[PLAN
OUT]],-5*TabelAKPLW686[[#This Row],[weken 
opmaak]],TBLkalender[#Data]))</f>
        <v/>
      </c>
      <c r="AB91" s="23"/>
      <c r="AC91" s="42">
        <f>1</f>
        <v>1</v>
      </c>
      <c r="AD91" s="23" t="str">
        <f>IF(TabelAKPLW686[[#This Row],[AANVANG]]="","",WORKDAY(TabelAKPLW686[[#This Row],[PLAN
CONTR]],-5*TabelAKPLW686[[#This Row],[weken 
ondert.]],TBLkalender[#Data]))</f>
        <v/>
      </c>
      <c r="AE91" s="23"/>
      <c r="AF91" s="42">
        <f>2</f>
        <v>2</v>
      </c>
      <c r="AG91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91" s="26"/>
      <c r="AI91" s="48">
        <v>2</v>
      </c>
      <c r="AJ91" s="49">
        <v>4</v>
      </c>
      <c r="AK91" s="50">
        <v>12</v>
      </c>
      <c r="AL91" s="51"/>
      <c r="AM91" s="52" t="s">
        <v>1</v>
      </c>
      <c r="AN91" s="53"/>
      <c r="AO91" s="25">
        <f>2</f>
        <v>2</v>
      </c>
      <c r="AP91" s="23" t="str">
        <f>IF(TabelAKPLW686[[#This Row],[EINDE]]="","",TabelAKPLW686[[#This Row],[EINDE]]+7*(TabelAKPLW686[[#This Row],[weken 
evaluatie]]))</f>
        <v/>
      </c>
      <c r="AQ91" s="26"/>
      <c r="AR91" s="27"/>
      <c r="AS91" s="75"/>
    </row>
    <row r="92" spans="2:45" ht="16.75" customHeight="1" x14ac:dyDescent="0.2">
      <c r="B92" s="30"/>
      <c r="C92" s="15"/>
      <c r="D92" s="31"/>
      <c r="E92" s="28"/>
      <c r="F92" s="20"/>
      <c r="G92" s="18"/>
      <c r="H92" s="19">
        <f>TabelAKPLW686[[#This Row],[BUDGET]]-TabelAKPLW686[[#This Row],[CONTRACT
BEDRAG]]</f>
        <v>0</v>
      </c>
      <c r="I92" s="19"/>
      <c r="J92" s="15"/>
      <c r="K92" s="22"/>
      <c r="L92" s="29" t="str">
        <f>IF(TabelAKPLW686[[#This Row],[AANVANG]]="","",WORKDAY(TabelAKPLW686[[#This Row],[PLAN
behoeften]],-5*TabelAKPLW686[[#This Row],[weken
overleg]],TBLkalender[#Data]))</f>
        <v/>
      </c>
      <c r="M92" s="23"/>
      <c r="N92" s="40">
        <f>1</f>
        <v>1</v>
      </c>
      <c r="O92" s="29" t="str">
        <f>IF(TabelAKPLW686[[#This Row],[AANVANG]]="","",WORKDAY(TabelAKPLW686[[#This Row],[PLAN 
verzenden]],-5*TabelAKPLW686[[#This Row],[weken 
prijsvraag]],TBLkalender[#Data]))</f>
        <v/>
      </c>
      <c r="P92" s="23"/>
      <c r="Q92" s="40">
        <f>1</f>
        <v>1</v>
      </c>
      <c r="R92" s="23" t="str">
        <f>IF(TabelAKPLW686[[#This Row],[AANVANG]]="","",WORKDAY(TabelAKPLW686[[#This Row],[PLAN
offerte]],-5*TabelAKPLW686[[#This Row],[weken 
offerte]],TBLkalender[#Data]))</f>
        <v/>
      </c>
      <c r="S92" s="23"/>
      <c r="T92" s="40">
        <f>3</f>
        <v>3</v>
      </c>
      <c r="U92" s="23" t="str">
        <f>IF(TabelAKPLW686[[#This Row],[AANVANG]]="","",WORKDAY(TabelAKPLW686[[#This Row],[PLAN
SELECTIE]],-5*TabelAKPLW686[[#This Row],[weken 
vergelijk]],TBLkalender[#Data]))</f>
        <v/>
      </c>
      <c r="V92" s="23"/>
      <c r="W92" s="40">
        <f>4</f>
        <v>4</v>
      </c>
      <c r="X92" s="23" t="str">
        <f>IF(TabelAKPLW686[[#This Row],[AANVANG]]="","",WORKDAY(TabelAKPLW686[[#This Row],[PLAN
KEUZE]],-5*TabelAKPLW686[[#This Row],[weken 
onderh.]],TBLkalender[#Data]))</f>
        <v/>
      </c>
      <c r="Y92" s="24"/>
      <c r="Z92" s="40">
        <f>2</f>
        <v>2</v>
      </c>
      <c r="AA92" s="23" t="str">
        <f>IF(TabelAKPLW686[[#This Row],[AANVANG]]="","",WORKDAY(TabelAKPLW686[[#This Row],[PLAN
OUT]],-5*TabelAKPLW686[[#This Row],[weken 
opmaak]],TBLkalender[#Data]))</f>
        <v/>
      </c>
      <c r="AB92" s="23"/>
      <c r="AC92" s="42">
        <f>1</f>
        <v>1</v>
      </c>
      <c r="AD92" s="23" t="str">
        <f>IF(TabelAKPLW686[[#This Row],[AANVANG]]="","",WORKDAY(TabelAKPLW686[[#This Row],[PLAN
CONTR]],-5*TabelAKPLW686[[#This Row],[weken 
ondert.]],TBLkalender[#Data]))</f>
        <v/>
      </c>
      <c r="AE92" s="23"/>
      <c r="AF92" s="42">
        <f>2</f>
        <v>2</v>
      </c>
      <c r="AG92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92" s="26"/>
      <c r="AI92" s="48">
        <v>2</v>
      </c>
      <c r="AJ92" s="49">
        <v>4</v>
      </c>
      <c r="AK92" s="50">
        <v>12</v>
      </c>
      <c r="AL92" s="51"/>
      <c r="AM92" s="52" t="s">
        <v>1</v>
      </c>
      <c r="AN92" s="53"/>
      <c r="AO92" s="25">
        <f>2</f>
        <v>2</v>
      </c>
      <c r="AP92" s="23" t="str">
        <f>IF(TabelAKPLW686[[#This Row],[EINDE]]="","",TabelAKPLW686[[#This Row],[EINDE]]+7*(TabelAKPLW686[[#This Row],[weken 
evaluatie]]))</f>
        <v/>
      </c>
      <c r="AQ92" s="26"/>
      <c r="AR92" s="27"/>
      <c r="AS92" s="75"/>
    </row>
    <row r="93" spans="2:45" ht="16.75" customHeight="1" x14ac:dyDescent="0.2">
      <c r="B93" s="30"/>
      <c r="C93" s="15"/>
      <c r="D93" s="31"/>
      <c r="E93" s="28"/>
      <c r="F93" s="20"/>
      <c r="G93" s="18"/>
      <c r="H93" s="19">
        <f>TabelAKPLW686[[#This Row],[BUDGET]]-TabelAKPLW686[[#This Row],[CONTRACT
BEDRAG]]</f>
        <v>0</v>
      </c>
      <c r="I93" s="19"/>
      <c r="J93" s="15"/>
      <c r="K93" s="22"/>
      <c r="L93" s="29" t="str">
        <f>IF(TabelAKPLW686[[#This Row],[AANVANG]]="","",WORKDAY(TabelAKPLW686[[#This Row],[PLAN
behoeften]],-5*TabelAKPLW686[[#This Row],[weken
overleg]],TBLkalender[#Data]))</f>
        <v/>
      </c>
      <c r="M93" s="23"/>
      <c r="N93" s="40">
        <f>1</f>
        <v>1</v>
      </c>
      <c r="O93" s="29" t="str">
        <f>IF(TabelAKPLW686[[#This Row],[AANVANG]]="","",WORKDAY(TabelAKPLW686[[#This Row],[PLAN 
verzenden]],-5*TabelAKPLW686[[#This Row],[weken 
prijsvraag]],TBLkalender[#Data]))</f>
        <v/>
      </c>
      <c r="P93" s="23"/>
      <c r="Q93" s="40">
        <f>1</f>
        <v>1</v>
      </c>
      <c r="R93" s="23" t="str">
        <f>IF(TabelAKPLW686[[#This Row],[AANVANG]]="","",WORKDAY(TabelAKPLW686[[#This Row],[PLAN
offerte]],-5*TabelAKPLW686[[#This Row],[weken 
offerte]],TBLkalender[#Data]))</f>
        <v/>
      </c>
      <c r="S93" s="23"/>
      <c r="T93" s="40">
        <f>3</f>
        <v>3</v>
      </c>
      <c r="U93" s="23" t="str">
        <f>IF(TabelAKPLW686[[#This Row],[AANVANG]]="","",WORKDAY(TabelAKPLW686[[#This Row],[PLAN
SELECTIE]],-5*TabelAKPLW686[[#This Row],[weken 
vergelijk]],TBLkalender[#Data]))</f>
        <v/>
      </c>
      <c r="V93" s="23"/>
      <c r="W93" s="40">
        <f>4</f>
        <v>4</v>
      </c>
      <c r="X93" s="23" t="str">
        <f>IF(TabelAKPLW686[[#This Row],[AANVANG]]="","",WORKDAY(TabelAKPLW686[[#This Row],[PLAN
KEUZE]],-5*TabelAKPLW686[[#This Row],[weken 
onderh.]],TBLkalender[#Data]))</f>
        <v/>
      </c>
      <c r="Y93" s="24"/>
      <c r="Z93" s="40">
        <f>2</f>
        <v>2</v>
      </c>
      <c r="AA93" s="23" t="str">
        <f>IF(TabelAKPLW686[[#This Row],[AANVANG]]="","",WORKDAY(TabelAKPLW686[[#This Row],[PLAN
OUT]],-5*TabelAKPLW686[[#This Row],[weken 
opmaak]],TBLkalender[#Data]))</f>
        <v/>
      </c>
      <c r="AB93" s="23"/>
      <c r="AC93" s="42">
        <f>1</f>
        <v>1</v>
      </c>
      <c r="AD93" s="23" t="str">
        <f>IF(TabelAKPLW686[[#This Row],[AANVANG]]="","",WORKDAY(TabelAKPLW686[[#This Row],[PLAN
CONTR]],-5*TabelAKPLW686[[#This Row],[weken 
ondert.]],TBLkalender[#Data]))</f>
        <v/>
      </c>
      <c r="AE93" s="23"/>
      <c r="AF93" s="42">
        <f>2</f>
        <v>2</v>
      </c>
      <c r="AG93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93" s="26"/>
      <c r="AI93" s="48">
        <v>2</v>
      </c>
      <c r="AJ93" s="49">
        <v>4</v>
      </c>
      <c r="AK93" s="50">
        <v>12</v>
      </c>
      <c r="AL93" s="51"/>
      <c r="AM93" s="52" t="s">
        <v>1</v>
      </c>
      <c r="AN93" s="53"/>
      <c r="AO93" s="25">
        <f>2</f>
        <v>2</v>
      </c>
      <c r="AP93" s="23" t="str">
        <f>IF(TabelAKPLW686[[#This Row],[EINDE]]="","",TabelAKPLW686[[#This Row],[EINDE]]+7*(TabelAKPLW686[[#This Row],[weken 
evaluatie]]))</f>
        <v/>
      </c>
      <c r="AQ93" s="26"/>
      <c r="AR93" s="27"/>
      <c r="AS93" s="75"/>
    </row>
    <row r="94" spans="2:45" ht="16.75" customHeight="1" x14ac:dyDescent="0.2">
      <c r="B94" s="30"/>
      <c r="C94" s="15"/>
      <c r="D94" s="31"/>
      <c r="E94" s="28"/>
      <c r="F94" s="20"/>
      <c r="G94" s="18"/>
      <c r="H94" s="19">
        <f>TabelAKPLW686[[#This Row],[BUDGET]]-TabelAKPLW686[[#This Row],[CONTRACT
BEDRAG]]</f>
        <v>0</v>
      </c>
      <c r="I94" s="19"/>
      <c r="J94" s="15"/>
      <c r="K94" s="22"/>
      <c r="L94" s="29" t="str">
        <f>IF(TabelAKPLW686[[#This Row],[AANVANG]]="","",WORKDAY(TabelAKPLW686[[#This Row],[PLAN
behoeften]],-5*TabelAKPLW686[[#This Row],[weken
overleg]],TBLkalender[#Data]))</f>
        <v/>
      </c>
      <c r="M94" s="23"/>
      <c r="N94" s="40">
        <f>1</f>
        <v>1</v>
      </c>
      <c r="O94" s="29" t="str">
        <f>IF(TabelAKPLW686[[#This Row],[AANVANG]]="","",WORKDAY(TabelAKPLW686[[#This Row],[PLAN 
verzenden]],-5*TabelAKPLW686[[#This Row],[weken 
prijsvraag]],TBLkalender[#Data]))</f>
        <v/>
      </c>
      <c r="P94" s="23"/>
      <c r="Q94" s="40">
        <f>1</f>
        <v>1</v>
      </c>
      <c r="R94" s="23" t="str">
        <f>IF(TabelAKPLW686[[#This Row],[AANVANG]]="","",WORKDAY(TabelAKPLW686[[#This Row],[PLAN
offerte]],-5*TabelAKPLW686[[#This Row],[weken 
offerte]],TBLkalender[#Data]))</f>
        <v/>
      </c>
      <c r="S94" s="23"/>
      <c r="T94" s="40">
        <f>3</f>
        <v>3</v>
      </c>
      <c r="U94" s="23" t="str">
        <f>IF(TabelAKPLW686[[#This Row],[AANVANG]]="","",WORKDAY(TabelAKPLW686[[#This Row],[PLAN
SELECTIE]],-5*TabelAKPLW686[[#This Row],[weken 
vergelijk]],TBLkalender[#Data]))</f>
        <v/>
      </c>
      <c r="V94" s="23"/>
      <c r="W94" s="40">
        <f>4</f>
        <v>4</v>
      </c>
      <c r="X94" s="23" t="str">
        <f>IF(TabelAKPLW686[[#This Row],[AANVANG]]="","",WORKDAY(TabelAKPLW686[[#This Row],[PLAN
KEUZE]],-5*TabelAKPLW686[[#This Row],[weken 
onderh.]],TBLkalender[#Data]))</f>
        <v/>
      </c>
      <c r="Y94" s="24"/>
      <c r="Z94" s="40">
        <f>2</f>
        <v>2</v>
      </c>
      <c r="AA94" s="23" t="str">
        <f>IF(TabelAKPLW686[[#This Row],[AANVANG]]="","",WORKDAY(TabelAKPLW686[[#This Row],[PLAN
OUT]],-5*TabelAKPLW686[[#This Row],[weken 
opmaak]],TBLkalender[#Data]))</f>
        <v/>
      </c>
      <c r="AB94" s="23"/>
      <c r="AC94" s="42">
        <f>1</f>
        <v>1</v>
      </c>
      <c r="AD94" s="23" t="str">
        <f>IF(TabelAKPLW686[[#This Row],[AANVANG]]="","",WORKDAY(TabelAKPLW686[[#This Row],[PLAN
CONTR]],-5*TabelAKPLW686[[#This Row],[weken 
ondert.]],TBLkalender[#Data]))</f>
        <v/>
      </c>
      <c r="AE94" s="23"/>
      <c r="AF94" s="42">
        <f>2</f>
        <v>2</v>
      </c>
      <c r="AG94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94" s="26"/>
      <c r="AI94" s="48">
        <v>4</v>
      </c>
      <c r="AJ94" s="49">
        <v>4</v>
      </c>
      <c r="AK94" s="50">
        <v>10</v>
      </c>
      <c r="AL94" s="51"/>
      <c r="AM94" s="52" t="s">
        <v>1</v>
      </c>
      <c r="AN94" s="53"/>
      <c r="AO94" s="25">
        <f>2</f>
        <v>2</v>
      </c>
      <c r="AP94" s="23" t="str">
        <f>IF(TabelAKPLW686[[#This Row],[EINDE]]="","",TabelAKPLW686[[#This Row],[EINDE]]+7*(TabelAKPLW686[[#This Row],[weken 
evaluatie]]))</f>
        <v/>
      </c>
      <c r="AQ94" s="26"/>
      <c r="AR94" s="27"/>
      <c r="AS94" s="75"/>
    </row>
    <row r="95" spans="2:45" ht="16.75" customHeight="1" x14ac:dyDescent="0.2">
      <c r="B95" s="30"/>
      <c r="C95" s="15"/>
      <c r="D95" s="31"/>
      <c r="E95" s="28"/>
      <c r="F95" s="20"/>
      <c r="G95" s="18"/>
      <c r="H95" s="19">
        <f>TabelAKPLW686[[#This Row],[BUDGET]]-TabelAKPLW686[[#This Row],[CONTRACT
BEDRAG]]</f>
        <v>0</v>
      </c>
      <c r="I95" s="19"/>
      <c r="J95" s="15"/>
      <c r="K95" s="22"/>
      <c r="L95" s="29" t="str">
        <f>IF(TabelAKPLW686[[#This Row],[AANVANG]]="","",WORKDAY(TabelAKPLW686[[#This Row],[PLAN
behoeften]],-5*TabelAKPLW686[[#This Row],[weken
overleg]],TBLkalender[#Data]))</f>
        <v/>
      </c>
      <c r="M95" s="23"/>
      <c r="N95" s="40">
        <f>1</f>
        <v>1</v>
      </c>
      <c r="O95" s="29" t="str">
        <f>IF(TabelAKPLW686[[#This Row],[AANVANG]]="","",WORKDAY(TabelAKPLW686[[#This Row],[PLAN 
verzenden]],-5*TabelAKPLW686[[#This Row],[weken 
prijsvraag]],TBLkalender[#Data]))</f>
        <v/>
      </c>
      <c r="P95" s="23"/>
      <c r="Q95" s="40">
        <f>1</f>
        <v>1</v>
      </c>
      <c r="R95" s="23" t="str">
        <f>IF(TabelAKPLW686[[#This Row],[AANVANG]]="","",WORKDAY(TabelAKPLW686[[#This Row],[PLAN
offerte]],-5*TabelAKPLW686[[#This Row],[weken 
offerte]],TBLkalender[#Data]))</f>
        <v/>
      </c>
      <c r="S95" s="23"/>
      <c r="T95" s="40">
        <f>3</f>
        <v>3</v>
      </c>
      <c r="U95" s="23" t="str">
        <f>IF(TabelAKPLW686[[#This Row],[AANVANG]]="","",WORKDAY(TabelAKPLW686[[#This Row],[PLAN
SELECTIE]],-5*TabelAKPLW686[[#This Row],[weken 
vergelijk]],TBLkalender[#Data]))</f>
        <v/>
      </c>
      <c r="V95" s="23"/>
      <c r="W95" s="40">
        <f>4</f>
        <v>4</v>
      </c>
      <c r="X95" s="23" t="str">
        <f>IF(TabelAKPLW686[[#This Row],[AANVANG]]="","",WORKDAY(TabelAKPLW686[[#This Row],[PLAN
KEUZE]],-5*TabelAKPLW686[[#This Row],[weken 
onderh.]],TBLkalender[#Data]))</f>
        <v/>
      </c>
      <c r="Y95" s="24"/>
      <c r="Z95" s="40">
        <f>2</f>
        <v>2</v>
      </c>
      <c r="AA95" s="23" t="str">
        <f>IF(TabelAKPLW686[[#This Row],[AANVANG]]="","",WORKDAY(TabelAKPLW686[[#This Row],[PLAN
OUT]],-5*TabelAKPLW686[[#This Row],[weken 
opmaak]],TBLkalender[#Data]))</f>
        <v/>
      </c>
      <c r="AB95" s="23"/>
      <c r="AC95" s="42">
        <f>1</f>
        <v>1</v>
      </c>
      <c r="AD95" s="23" t="str">
        <f>IF(TabelAKPLW686[[#This Row],[AANVANG]]="","",WORKDAY(TabelAKPLW686[[#This Row],[PLAN
CONTR]],-5*TabelAKPLW686[[#This Row],[weken 
ondert.]],TBLkalender[#Data]))</f>
        <v/>
      </c>
      <c r="AE95" s="23"/>
      <c r="AF95" s="42">
        <f>2</f>
        <v>2</v>
      </c>
      <c r="AG95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95" s="26"/>
      <c r="AI95" s="48">
        <v>2</v>
      </c>
      <c r="AJ95" s="49">
        <v>4</v>
      </c>
      <c r="AK95" s="50">
        <v>12</v>
      </c>
      <c r="AL95" s="51"/>
      <c r="AM95" s="52" t="s">
        <v>1</v>
      </c>
      <c r="AN95" s="53"/>
      <c r="AO95" s="25">
        <f>2</f>
        <v>2</v>
      </c>
      <c r="AP95" s="23" t="str">
        <f>IF(TabelAKPLW686[[#This Row],[EINDE]]="","",TabelAKPLW686[[#This Row],[EINDE]]+7*(TabelAKPLW686[[#This Row],[weken 
evaluatie]]))</f>
        <v/>
      </c>
      <c r="AQ95" s="26"/>
      <c r="AR95" s="27"/>
      <c r="AS95" s="75"/>
    </row>
    <row r="96" spans="2:45" ht="16.75" customHeight="1" x14ac:dyDescent="0.2">
      <c r="B96" s="30"/>
      <c r="C96" s="15"/>
      <c r="D96" s="31"/>
      <c r="E96" s="28"/>
      <c r="F96" s="20"/>
      <c r="G96" s="18"/>
      <c r="H96" s="19">
        <f>TabelAKPLW686[[#This Row],[BUDGET]]-TabelAKPLW686[[#This Row],[CONTRACT
BEDRAG]]</f>
        <v>0</v>
      </c>
      <c r="I96" s="19"/>
      <c r="J96" s="15"/>
      <c r="K96" s="22"/>
      <c r="L96" s="29" t="str">
        <f>IF(TabelAKPLW686[[#This Row],[AANVANG]]="","",WORKDAY(TabelAKPLW686[[#This Row],[PLAN
behoeften]],-5*TabelAKPLW686[[#This Row],[weken
overleg]],TBLkalender[#Data]))</f>
        <v/>
      </c>
      <c r="M96" s="23"/>
      <c r="N96" s="40">
        <f>1</f>
        <v>1</v>
      </c>
      <c r="O96" s="29" t="str">
        <f>IF(TabelAKPLW686[[#This Row],[AANVANG]]="","",WORKDAY(TabelAKPLW686[[#This Row],[PLAN 
verzenden]],-5*TabelAKPLW686[[#This Row],[weken 
prijsvraag]],TBLkalender[#Data]))</f>
        <v/>
      </c>
      <c r="P96" s="23"/>
      <c r="Q96" s="40">
        <f>1</f>
        <v>1</v>
      </c>
      <c r="R96" s="23" t="str">
        <f>IF(TabelAKPLW686[[#This Row],[AANVANG]]="","",WORKDAY(TabelAKPLW686[[#This Row],[PLAN
offerte]],-5*TabelAKPLW686[[#This Row],[weken 
offerte]],TBLkalender[#Data]))</f>
        <v/>
      </c>
      <c r="S96" s="23"/>
      <c r="T96" s="40">
        <f>3</f>
        <v>3</v>
      </c>
      <c r="U96" s="23" t="str">
        <f>IF(TabelAKPLW686[[#This Row],[AANVANG]]="","",WORKDAY(TabelAKPLW686[[#This Row],[PLAN
SELECTIE]],-5*TabelAKPLW686[[#This Row],[weken 
vergelijk]],TBLkalender[#Data]))</f>
        <v/>
      </c>
      <c r="V96" s="23"/>
      <c r="W96" s="40">
        <f>4</f>
        <v>4</v>
      </c>
      <c r="X96" s="23" t="str">
        <f>IF(TabelAKPLW686[[#This Row],[AANVANG]]="","",WORKDAY(TabelAKPLW686[[#This Row],[PLAN
KEUZE]],-5*TabelAKPLW686[[#This Row],[weken 
onderh.]],TBLkalender[#Data]))</f>
        <v/>
      </c>
      <c r="Y96" s="24"/>
      <c r="Z96" s="40">
        <f>2</f>
        <v>2</v>
      </c>
      <c r="AA96" s="23" t="str">
        <f>IF(TabelAKPLW686[[#This Row],[AANVANG]]="","",WORKDAY(TabelAKPLW686[[#This Row],[PLAN
OUT]],-5*TabelAKPLW686[[#This Row],[weken 
opmaak]],TBLkalender[#Data]))</f>
        <v/>
      </c>
      <c r="AB96" s="23"/>
      <c r="AC96" s="42">
        <f>1</f>
        <v>1</v>
      </c>
      <c r="AD96" s="23" t="str">
        <f>IF(TabelAKPLW686[[#This Row],[AANVANG]]="","",WORKDAY(TabelAKPLW686[[#This Row],[PLAN
CONTR]],-5*TabelAKPLW686[[#This Row],[weken 
ondert.]],TBLkalender[#Data]))</f>
        <v/>
      </c>
      <c r="AE96" s="23"/>
      <c r="AF96" s="42">
        <f>2</f>
        <v>2</v>
      </c>
      <c r="AG96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96" s="26"/>
      <c r="AI96" s="48">
        <v>2</v>
      </c>
      <c r="AJ96" s="49">
        <v>4</v>
      </c>
      <c r="AK96" s="50">
        <v>12</v>
      </c>
      <c r="AL96" s="51"/>
      <c r="AM96" s="52" t="s">
        <v>1</v>
      </c>
      <c r="AN96" s="53"/>
      <c r="AO96" s="25">
        <f>2</f>
        <v>2</v>
      </c>
      <c r="AP96" s="23" t="str">
        <f>IF(TabelAKPLW686[[#This Row],[EINDE]]="","",TabelAKPLW686[[#This Row],[EINDE]]+7*(TabelAKPLW686[[#This Row],[weken 
evaluatie]]))</f>
        <v/>
      </c>
      <c r="AQ96" s="26"/>
      <c r="AR96" s="27"/>
      <c r="AS96" s="75"/>
    </row>
    <row r="97" spans="2:45" ht="16.75" customHeight="1" x14ac:dyDescent="0.2">
      <c r="B97" s="30"/>
      <c r="C97" s="15"/>
      <c r="D97" s="31"/>
      <c r="E97" s="28"/>
      <c r="F97" s="20"/>
      <c r="G97" s="18"/>
      <c r="H97" s="19">
        <f>TabelAKPLW686[[#This Row],[BUDGET]]-TabelAKPLW686[[#This Row],[CONTRACT
BEDRAG]]</f>
        <v>0</v>
      </c>
      <c r="I97" s="19"/>
      <c r="J97" s="15"/>
      <c r="K97" s="22"/>
      <c r="L97" s="29" t="str">
        <f>IF(TabelAKPLW686[[#This Row],[AANVANG]]="","",WORKDAY(TabelAKPLW686[[#This Row],[PLAN
behoeften]],-5*TabelAKPLW686[[#This Row],[weken
overleg]],TBLkalender[#Data]))</f>
        <v/>
      </c>
      <c r="M97" s="23"/>
      <c r="N97" s="40">
        <f>1</f>
        <v>1</v>
      </c>
      <c r="O97" s="29" t="str">
        <f>IF(TabelAKPLW686[[#This Row],[AANVANG]]="","",WORKDAY(TabelAKPLW686[[#This Row],[PLAN 
verzenden]],-5*TabelAKPLW686[[#This Row],[weken 
prijsvraag]],TBLkalender[#Data]))</f>
        <v/>
      </c>
      <c r="P97" s="23"/>
      <c r="Q97" s="40">
        <f>1</f>
        <v>1</v>
      </c>
      <c r="R97" s="23" t="str">
        <f>IF(TabelAKPLW686[[#This Row],[AANVANG]]="","",WORKDAY(TabelAKPLW686[[#This Row],[PLAN
offerte]],-5*TabelAKPLW686[[#This Row],[weken 
offerte]],TBLkalender[#Data]))</f>
        <v/>
      </c>
      <c r="S97" s="23"/>
      <c r="T97" s="40">
        <f>3</f>
        <v>3</v>
      </c>
      <c r="U97" s="23" t="str">
        <f>IF(TabelAKPLW686[[#This Row],[AANVANG]]="","",WORKDAY(TabelAKPLW686[[#This Row],[PLAN
SELECTIE]],-5*TabelAKPLW686[[#This Row],[weken 
vergelijk]],TBLkalender[#Data]))</f>
        <v/>
      </c>
      <c r="V97" s="23"/>
      <c r="W97" s="40">
        <f>4</f>
        <v>4</v>
      </c>
      <c r="X97" s="23" t="str">
        <f>IF(TabelAKPLW686[[#This Row],[AANVANG]]="","",WORKDAY(TabelAKPLW686[[#This Row],[PLAN
KEUZE]],-5*TabelAKPLW686[[#This Row],[weken 
onderh.]],TBLkalender[#Data]))</f>
        <v/>
      </c>
      <c r="Y97" s="24"/>
      <c r="Z97" s="40">
        <f>2</f>
        <v>2</v>
      </c>
      <c r="AA97" s="23" t="str">
        <f>IF(TabelAKPLW686[[#This Row],[AANVANG]]="","",WORKDAY(TabelAKPLW686[[#This Row],[PLAN
OUT]],-5*TabelAKPLW686[[#This Row],[weken 
opmaak]],TBLkalender[#Data]))</f>
        <v/>
      </c>
      <c r="AB97" s="23"/>
      <c r="AC97" s="42">
        <f>1</f>
        <v>1</v>
      </c>
      <c r="AD97" s="23" t="str">
        <f>IF(TabelAKPLW686[[#This Row],[AANVANG]]="","",WORKDAY(TabelAKPLW686[[#This Row],[PLAN
CONTR]],-5*TabelAKPLW686[[#This Row],[weken 
ondert.]],TBLkalender[#Data]))</f>
        <v/>
      </c>
      <c r="AE97" s="23"/>
      <c r="AF97" s="42">
        <f>2</f>
        <v>2</v>
      </c>
      <c r="AG97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97" s="26"/>
      <c r="AI97" s="48">
        <v>2</v>
      </c>
      <c r="AJ97" s="49">
        <v>4</v>
      </c>
      <c r="AK97" s="50">
        <v>12</v>
      </c>
      <c r="AL97" s="51"/>
      <c r="AM97" s="52" t="s">
        <v>1</v>
      </c>
      <c r="AN97" s="53"/>
      <c r="AO97" s="25">
        <f>2</f>
        <v>2</v>
      </c>
      <c r="AP97" s="23" t="str">
        <f>IF(TabelAKPLW686[[#This Row],[EINDE]]="","",TabelAKPLW686[[#This Row],[EINDE]]+7*(TabelAKPLW686[[#This Row],[weken 
evaluatie]]))</f>
        <v/>
      </c>
      <c r="AQ97" s="26"/>
      <c r="AR97" s="27"/>
      <c r="AS97" s="75"/>
    </row>
    <row r="98" spans="2:45" ht="16.75" customHeight="1" x14ac:dyDescent="0.2">
      <c r="B98" s="30"/>
      <c r="C98" s="15"/>
      <c r="D98" s="31"/>
      <c r="E98" s="28"/>
      <c r="F98" s="20"/>
      <c r="G98" s="18"/>
      <c r="H98" s="19">
        <f>TabelAKPLW686[[#This Row],[BUDGET]]-TabelAKPLW686[[#This Row],[CONTRACT
BEDRAG]]</f>
        <v>0</v>
      </c>
      <c r="I98" s="19"/>
      <c r="J98" s="15"/>
      <c r="K98" s="22"/>
      <c r="L98" s="29" t="str">
        <f>IF(TabelAKPLW686[[#This Row],[AANVANG]]="","",WORKDAY(TabelAKPLW686[[#This Row],[PLAN
behoeften]],-5*TabelAKPLW686[[#This Row],[weken
overleg]],TBLkalender[#Data]))</f>
        <v/>
      </c>
      <c r="M98" s="23"/>
      <c r="N98" s="40">
        <f>1</f>
        <v>1</v>
      </c>
      <c r="O98" s="29" t="str">
        <f>IF(TabelAKPLW686[[#This Row],[AANVANG]]="","",WORKDAY(TabelAKPLW686[[#This Row],[PLAN 
verzenden]],-5*TabelAKPLW686[[#This Row],[weken 
prijsvraag]],TBLkalender[#Data]))</f>
        <v/>
      </c>
      <c r="P98" s="23"/>
      <c r="Q98" s="40">
        <f>1</f>
        <v>1</v>
      </c>
      <c r="R98" s="23" t="str">
        <f>IF(TabelAKPLW686[[#This Row],[AANVANG]]="","",WORKDAY(TabelAKPLW686[[#This Row],[PLAN
offerte]],-5*TabelAKPLW686[[#This Row],[weken 
offerte]],TBLkalender[#Data]))</f>
        <v/>
      </c>
      <c r="S98" s="23"/>
      <c r="T98" s="40">
        <f>3</f>
        <v>3</v>
      </c>
      <c r="U98" s="23" t="str">
        <f>IF(TabelAKPLW686[[#This Row],[AANVANG]]="","",WORKDAY(TabelAKPLW686[[#This Row],[PLAN
SELECTIE]],-5*TabelAKPLW686[[#This Row],[weken 
vergelijk]],TBLkalender[#Data]))</f>
        <v/>
      </c>
      <c r="V98" s="23"/>
      <c r="W98" s="40">
        <f>4</f>
        <v>4</v>
      </c>
      <c r="X98" s="23" t="str">
        <f>IF(TabelAKPLW686[[#This Row],[AANVANG]]="","",WORKDAY(TabelAKPLW686[[#This Row],[PLAN
KEUZE]],-5*TabelAKPLW686[[#This Row],[weken 
onderh.]],TBLkalender[#Data]))</f>
        <v/>
      </c>
      <c r="Y98" s="24"/>
      <c r="Z98" s="40">
        <f>2</f>
        <v>2</v>
      </c>
      <c r="AA98" s="23" t="str">
        <f>IF(TabelAKPLW686[[#This Row],[AANVANG]]="","",WORKDAY(TabelAKPLW686[[#This Row],[PLAN
OUT]],-5*TabelAKPLW686[[#This Row],[weken 
opmaak]],TBLkalender[#Data]))</f>
        <v/>
      </c>
      <c r="AB98" s="23"/>
      <c r="AC98" s="42">
        <f>1</f>
        <v>1</v>
      </c>
      <c r="AD98" s="23" t="str">
        <f>IF(TabelAKPLW686[[#This Row],[AANVANG]]="","",WORKDAY(TabelAKPLW686[[#This Row],[PLAN
CONTR]],-5*TabelAKPLW686[[#This Row],[weken 
ondert.]],TBLkalender[#Data]))</f>
        <v/>
      </c>
      <c r="AE98" s="23"/>
      <c r="AF98" s="42">
        <f>2</f>
        <v>2</v>
      </c>
      <c r="AG98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98" s="26"/>
      <c r="AI98" s="48">
        <v>2</v>
      </c>
      <c r="AJ98" s="49">
        <v>4</v>
      </c>
      <c r="AK98" s="50">
        <v>12</v>
      </c>
      <c r="AL98" s="51"/>
      <c r="AM98" s="52" t="s">
        <v>1</v>
      </c>
      <c r="AN98" s="53"/>
      <c r="AO98" s="25">
        <f>2</f>
        <v>2</v>
      </c>
      <c r="AP98" s="23" t="str">
        <f>IF(TabelAKPLW686[[#This Row],[EINDE]]="","",TabelAKPLW686[[#This Row],[EINDE]]+7*(TabelAKPLW686[[#This Row],[weken 
evaluatie]]))</f>
        <v/>
      </c>
      <c r="AQ98" s="26"/>
      <c r="AR98" s="27"/>
      <c r="AS98" s="75"/>
    </row>
    <row r="99" spans="2:45" ht="16.75" customHeight="1" x14ac:dyDescent="0.2">
      <c r="B99" s="30"/>
      <c r="C99" s="15"/>
      <c r="D99" s="31"/>
      <c r="E99" s="28"/>
      <c r="F99" s="20"/>
      <c r="G99" s="18"/>
      <c r="H99" s="19">
        <f>TabelAKPLW686[[#This Row],[BUDGET]]-TabelAKPLW686[[#This Row],[CONTRACT
BEDRAG]]</f>
        <v>0</v>
      </c>
      <c r="I99" s="19"/>
      <c r="J99" s="15"/>
      <c r="K99" s="22"/>
      <c r="L99" s="29" t="str">
        <f>IF(TabelAKPLW686[[#This Row],[AANVANG]]="","",WORKDAY(TabelAKPLW686[[#This Row],[PLAN
behoeften]],-5*TabelAKPLW686[[#This Row],[weken
overleg]],TBLkalender[#Data]))</f>
        <v/>
      </c>
      <c r="M99" s="23"/>
      <c r="N99" s="40">
        <f>1</f>
        <v>1</v>
      </c>
      <c r="O99" s="29" t="str">
        <f>IF(TabelAKPLW686[[#This Row],[AANVANG]]="","",WORKDAY(TabelAKPLW686[[#This Row],[PLAN 
verzenden]],-5*TabelAKPLW686[[#This Row],[weken 
prijsvraag]],TBLkalender[#Data]))</f>
        <v/>
      </c>
      <c r="P99" s="23"/>
      <c r="Q99" s="40">
        <f>1</f>
        <v>1</v>
      </c>
      <c r="R99" s="23" t="str">
        <f>IF(TabelAKPLW686[[#This Row],[AANVANG]]="","",WORKDAY(TabelAKPLW686[[#This Row],[PLAN
offerte]],-5*TabelAKPLW686[[#This Row],[weken 
offerte]],TBLkalender[#Data]))</f>
        <v/>
      </c>
      <c r="S99" s="23"/>
      <c r="T99" s="40">
        <f>3</f>
        <v>3</v>
      </c>
      <c r="U99" s="23" t="str">
        <f>IF(TabelAKPLW686[[#This Row],[AANVANG]]="","",WORKDAY(TabelAKPLW686[[#This Row],[PLAN
SELECTIE]],-5*TabelAKPLW686[[#This Row],[weken 
vergelijk]],TBLkalender[#Data]))</f>
        <v/>
      </c>
      <c r="V99" s="23"/>
      <c r="W99" s="40">
        <f>4</f>
        <v>4</v>
      </c>
      <c r="X99" s="23" t="str">
        <f>IF(TabelAKPLW686[[#This Row],[AANVANG]]="","",WORKDAY(TabelAKPLW686[[#This Row],[PLAN
KEUZE]],-5*TabelAKPLW686[[#This Row],[weken 
onderh.]],TBLkalender[#Data]))</f>
        <v/>
      </c>
      <c r="Y99" s="24"/>
      <c r="Z99" s="40">
        <f>2</f>
        <v>2</v>
      </c>
      <c r="AA99" s="23" t="str">
        <f>IF(TabelAKPLW686[[#This Row],[AANVANG]]="","",WORKDAY(TabelAKPLW686[[#This Row],[PLAN
OUT]],-5*TabelAKPLW686[[#This Row],[weken 
opmaak]],TBLkalender[#Data]))</f>
        <v/>
      </c>
      <c r="AB99" s="23"/>
      <c r="AC99" s="42">
        <f>1</f>
        <v>1</v>
      </c>
      <c r="AD99" s="23" t="str">
        <f>IF(TabelAKPLW686[[#This Row],[AANVANG]]="","",WORKDAY(TabelAKPLW686[[#This Row],[PLAN
CONTR]],-5*TabelAKPLW686[[#This Row],[weken 
ondert.]],TBLkalender[#Data]))</f>
        <v/>
      </c>
      <c r="AE99" s="23"/>
      <c r="AF99" s="42">
        <f>2</f>
        <v>2</v>
      </c>
      <c r="AG99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99" s="26"/>
      <c r="AI99" s="48">
        <v>2</v>
      </c>
      <c r="AJ99" s="49">
        <v>4</v>
      </c>
      <c r="AK99" s="50">
        <v>12</v>
      </c>
      <c r="AL99" s="51"/>
      <c r="AM99" s="52" t="s">
        <v>1</v>
      </c>
      <c r="AN99" s="53"/>
      <c r="AO99" s="25">
        <f>2</f>
        <v>2</v>
      </c>
      <c r="AP99" s="23" t="str">
        <f>IF(TabelAKPLW686[[#This Row],[EINDE]]="","",TabelAKPLW686[[#This Row],[EINDE]]+7*(TabelAKPLW686[[#This Row],[weken 
evaluatie]]))</f>
        <v/>
      </c>
      <c r="AQ99" s="26"/>
      <c r="AR99" s="27"/>
      <c r="AS99" s="75"/>
    </row>
    <row r="100" spans="2:45" ht="16.75" customHeight="1" x14ac:dyDescent="0.2">
      <c r="B100" s="30"/>
      <c r="C100" s="15"/>
      <c r="D100" s="31"/>
      <c r="E100" s="28"/>
      <c r="F100" s="20"/>
      <c r="G100" s="18"/>
      <c r="H100" s="19">
        <f>TabelAKPLW686[[#This Row],[BUDGET]]-TabelAKPLW686[[#This Row],[CONTRACT
BEDRAG]]</f>
        <v>0</v>
      </c>
      <c r="I100" s="19"/>
      <c r="J100" s="15"/>
      <c r="K100" s="22"/>
      <c r="L100" s="29" t="str">
        <f>IF(TabelAKPLW686[[#This Row],[AANVANG]]="","",WORKDAY(TabelAKPLW686[[#This Row],[PLAN
behoeften]],-5*TabelAKPLW686[[#This Row],[weken
overleg]],TBLkalender[#Data]))</f>
        <v/>
      </c>
      <c r="M100" s="23"/>
      <c r="N100" s="40">
        <f>1</f>
        <v>1</v>
      </c>
      <c r="O100" s="29" t="str">
        <f>IF(TabelAKPLW686[[#This Row],[AANVANG]]="","",WORKDAY(TabelAKPLW686[[#This Row],[PLAN 
verzenden]],-5*TabelAKPLW686[[#This Row],[weken 
prijsvraag]],TBLkalender[#Data]))</f>
        <v/>
      </c>
      <c r="P100" s="23"/>
      <c r="Q100" s="40">
        <f>1</f>
        <v>1</v>
      </c>
      <c r="R100" s="23" t="str">
        <f>IF(TabelAKPLW686[[#This Row],[AANVANG]]="","",WORKDAY(TabelAKPLW686[[#This Row],[PLAN
offerte]],-5*TabelAKPLW686[[#This Row],[weken 
offerte]],TBLkalender[#Data]))</f>
        <v/>
      </c>
      <c r="S100" s="23"/>
      <c r="T100" s="40">
        <f>3</f>
        <v>3</v>
      </c>
      <c r="U100" s="23" t="str">
        <f>IF(TabelAKPLW686[[#This Row],[AANVANG]]="","",WORKDAY(TabelAKPLW686[[#This Row],[PLAN
SELECTIE]],-5*TabelAKPLW686[[#This Row],[weken 
vergelijk]],TBLkalender[#Data]))</f>
        <v/>
      </c>
      <c r="V100" s="23"/>
      <c r="W100" s="40">
        <f>4</f>
        <v>4</v>
      </c>
      <c r="X100" s="23" t="str">
        <f>IF(TabelAKPLW686[[#This Row],[AANVANG]]="","",WORKDAY(TabelAKPLW686[[#This Row],[PLAN
KEUZE]],-5*TabelAKPLW686[[#This Row],[weken 
onderh.]],TBLkalender[#Data]))</f>
        <v/>
      </c>
      <c r="Y100" s="24"/>
      <c r="Z100" s="40">
        <f>2</f>
        <v>2</v>
      </c>
      <c r="AA100" s="23" t="str">
        <f>IF(TabelAKPLW686[[#This Row],[AANVANG]]="","",WORKDAY(TabelAKPLW686[[#This Row],[PLAN
OUT]],-5*TabelAKPLW686[[#This Row],[weken 
opmaak]],TBLkalender[#Data]))</f>
        <v/>
      </c>
      <c r="AB100" s="23"/>
      <c r="AC100" s="42">
        <f>1</f>
        <v>1</v>
      </c>
      <c r="AD100" s="23" t="str">
        <f>IF(TabelAKPLW686[[#This Row],[AANVANG]]="","",WORKDAY(TabelAKPLW686[[#This Row],[PLAN
CONTR]],-5*TabelAKPLW686[[#This Row],[weken 
ondert.]],TBLkalender[#Data]))</f>
        <v/>
      </c>
      <c r="AE100" s="23"/>
      <c r="AF100" s="42">
        <f>2</f>
        <v>2</v>
      </c>
      <c r="AG100" s="23" t="str">
        <f>IF(TabelAKPLW686[[#This Row],[AANVANG]]="","",WORKDAY(TabelAKPLW686[[#This Row],[AANVANG]],-5*(TabelAKPLW686[[#This Row],[productie- 
termijn 
'[wkn']]]+TabelAKPLW686[[#This Row],[goedkeuring 
arch. 
'[wkn']]]+TabelAKPLW686[[#This Row],[opmaak TF +
plannen 
'[wkn']]]),TBLkalender[#Data]))</f>
        <v/>
      </c>
      <c r="AH100" s="26"/>
      <c r="AI100" s="48">
        <v>2</v>
      </c>
      <c r="AJ100" s="49">
        <v>4</v>
      </c>
      <c r="AK100" s="50">
        <v>12</v>
      </c>
      <c r="AL100" s="51"/>
      <c r="AM100" s="52" t="s">
        <v>1</v>
      </c>
      <c r="AN100" s="53"/>
      <c r="AO100" s="25">
        <f>2</f>
        <v>2</v>
      </c>
      <c r="AP100" s="23" t="str">
        <f>IF(TabelAKPLW686[[#This Row],[EINDE]]="","",TabelAKPLW686[[#This Row],[EINDE]]+7*(TabelAKPLW686[[#This Row],[weken 
evaluatie]]))</f>
        <v/>
      </c>
      <c r="AQ100" s="26"/>
      <c r="AR100" s="27"/>
      <c r="AS100" s="75"/>
    </row>
  </sheetData>
  <sheetProtection selectLockedCells="1"/>
  <mergeCells count="15">
    <mergeCell ref="AO3:AQ3"/>
    <mergeCell ref="Z3:AB3"/>
    <mergeCell ref="AC3:AE3"/>
    <mergeCell ref="AF3:AH3"/>
    <mergeCell ref="AI3:AN3"/>
    <mergeCell ref="D1:AN1"/>
    <mergeCell ref="T2:U2"/>
    <mergeCell ref="B2:B3"/>
    <mergeCell ref="Q3:S3"/>
    <mergeCell ref="T3:V3"/>
    <mergeCell ref="W3:Y3"/>
    <mergeCell ref="N3:P3"/>
    <mergeCell ref="L3:M3"/>
    <mergeCell ref="F2:K3"/>
    <mergeCell ref="C2:E3"/>
  </mergeCells>
  <conditionalFormatting sqref="L5:L100 O5:O100 R5:R100 U5:U100 X5:X100 AA5:AA100 AD5:AD100 AG5:AG100 AP5:AP100">
    <cfRule type="expression" dxfId="69" priority="1">
      <formula>AND(L5&gt;=M5,M5&gt;0)</formula>
    </cfRule>
    <cfRule type="expression" dxfId="68" priority="2">
      <formula>AND(L5&lt;M5,L5&gt;0)</formula>
    </cfRule>
    <cfRule type="cellIs" dxfId="67" priority="3" operator="between">
      <formula>TODAY()</formula>
      <formula>TODAY()+7</formula>
    </cfRule>
    <cfRule type="expression" dxfId="66" priority="4">
      <formula>IF(L5&lt;TODAY(),IF(M5="",1,0),0)</formula>
    </cfRule>
  </conditionalFormatting>
  <dataValidations disablePrompts="1" count="1">
    <dataValidation type="list" allowBlank="1" showInputMessage="1" showErrorMessage="1" error="Dit is een drop-down menu" sqref="C5:C100" xr:uid="{00000000-0002-0000-0400-000001000000}">
      <formula1>SRT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horizontalDpi="1200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Dit is een drop-down menu" xr:uid="{0F1497DF-CC3A-4094-ABB1-35659AA56903}">
          <x14:formula1>
            <xm:f>'pull down'!$A$1:$A$14</xm:f>
          </x14:formula1>
          <xm:sqref>K5:K100</xm:sqref>
        </x14:dataValidation>
        <x14:dataValidation type="list" allowBlank="1" showInputMessage="1" showErrorMessage="1" xr:uid="{00000000-0002-0000-0400-000003000000}">
          <x14:formula1>
            <xm:f>'pull down'!$G$1:$G$18</xm:f>
          </x14:formula1>
          <xm:sqref>I5:I100</xm:sqref>
        </x14:dataValidation>
        <x14:dataValidation type="list" allowBlank="1" showInputMessage="1" showErrorMessage="1" xr:uid="{00000000-0002-0000-0400-000004000000}">
          <x14:formula1>
            <xm:f>'pull down'!$K$1:$K$3</xm:f>
          </x14:formula1>
          <xm:sqref>J5:J100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4A94F57B3B94484C8E83692B58425" ma:contentTypeVersion="8" ma:contentTypeDescription="Create a new document." ma:contentTypeScope="" ma:versionID="994ce9acab3bbc39309287b274602cfe">
  <xsd:schema xmlns:xsd="http://www.w3.org/2001/XMLSchema" xmlns:xs="http://www.w3.org/2001/XMLSchema" xmlns:p="http://schemas.microsoft.com/office/2006/metadata/properties" xmlns:ns2="423814fc-b738-4801-9472-6a5517cffc64" xmlns:ns3="d2a22815-513c-4572-b98c-7e614515e92b" targetNamespace="http://schemas.microsoft.com/office/2006/metadata/properties" ma:root="true" ma:fieldsID="754a0f64244b578fd68d7dff50cfced5" ns2:_="" ns3:_="">
    <xsd:import namespace="423814fc-b738-4801-9472-6a5517cffc64"/>
    <xsd:import namespace="d2a22815-513c-4572-b98c-7e614515e9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814fc-b738-4801-9472-6a5517cff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22815-513c-4572-b98c-7e614515e92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E1FF00-86A1-40A8-B329-860BB684F05A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423814fc-b738-4801-9472-6a5517cffc64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C4B702A-D3A2-4488-981A-2F7FCEEB9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646C0-27C2-46C3-BA41-ACCFD0AE54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pull down</vt:lpstr>
      <vt:lpstr>Kalender</vt:lpstr>
      <vt:lpstr>aankoopplanning</vt:lpstr>
      <vt:lpstr>aankoopplanning!Print_Area</vt:lpstr>
      <vt:lpstr>aankoopplanning!Print_Titles</vt:lpstr>
      <vt:lpstr>soortkost</vt:lpstr>
      <vt:lpstr>SRT</vt:lpstr>
      <vt:lpstr>STRA</vt:lpstr>
      <vt:lpstr>strategie</vt:lpstr>
      <vt:lpstr>UITV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</dc:creator>
  <cp:lastModifiedBy>stefaan maes</cp:lastModifiedBy>
  <cp:lastPrinted>2019-09-25T20:03:34Z</cp:lastPrinted>
  <dcterms:created xsi:type="dcterms:W3CDTF">2016-11-07T08:16:51Z</dcterms:created>
  <dcterms:modified xsi:type="dcterms:W3CDTF">2019-11-25T08:54:57Z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0x010100B794A94F57B3B94484C8E83692B58425</vt:lpwstr>
  </property>
</Properties>
</file>